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nstrucciones" sheetId="1" state="visible" r:id="rId1"/>
    <sheet name="Operaciones" sheetId="2" state="visible" r:id="rId2"/>
    <sheet name="Ciclos" sheetId="3" state="visible" r:id="rId3"/>
    <sheet name="Posiciones" sheetId="4" state="visible" r:id="rId4"/>
    <sheet name="Resumen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5">
    <numFmt numFmtId="164" formatCode="yyyy-mm-dd"/>
    <numFmt numFmtId="165" formatCode="DD/MM/YYYY"/>
    <numFmt numFmtId="166" formatCode="#,##0.00;[Red](#,##0.00);-"/>
    <numFmt numFmtId="167" formatCode="#,##0;[Red](#,##0);-"/>
    <numFmt numFmtId="168" formatCode="0.0%;[Red](0.0%);-"/>
  </numFmts>
  <fonts count="10">
    <font>
      <name val="Calibri"/>
      <family val="2"/>
      <color theme="1"/>
      <sz val="11"/>
      <scheme val="minor"/>
    </font>
    <font>
      <name val="Arial"/>
      <b val="1"/>
      <color rgb="00FFFFFF"/>
      <sz val="16"/>
    </font>
    <font>
      <name val="Arial"/>
      <color rgb="00FFFFFF"/>
      <sz val="10"/>
    </font>
    <font>
      <name val="Arial"/>
      <sz val="10"/>
    </font>
    <font>
      <name val="Arial"/>
      <b val="1"/>
      <color rgb="003DBA8B"/>
      <sz val="10"/>
    </font>
    <font>
      <name val="Arial"/>
      <b val="1"/>
      <sz val="11"/>
    </font>
    <font>
      <name val="Arial"/>
      <b val="1"/>
      <color rgb="000000FF"/>
      <sz val="10"/>
    </font>
    <font>
      <name val="Arial"/>
      <b val="1"/>
      <color rgb="00FFFFFF"/>
      <sz val="10"/>
    </font>
    <font>
      <name val="Arial"/>
      <color rgb="000000FF"/>
      <sz val="10"/>
    </font>
    <font>
      <name val="Arial"/>
      <i val="1"/>
      <color rgb="00595959"/>
      <sz val="9"/>
    </font>
  </fonts>
  <fills count="6">
    <fill>
      <patternFill/>
    </fill>
    <fill>
      <patternFill patternType="gray125"/>
    </fill>
    <fill>
      <patternFill patternType="solid">
        <fgColor rgb="0008111C"/>
      </patternFill>
    </fill>
    <fill>
      <patternFill patternType="solid">
        <fgColor rgb="00FFFDE7"/>
      </patternFill>
    </fill>
    <fill>
      <patternFill patternType="solid">
        <fgColor rgb="00EAF6F1"/>
      </patternFill>
    </fill>
    <fill>
      <patternFill patternType="solid">
        <fgColor rgb="00F2F2F2"/>
      </patternFill>
    </fill>
  </fills>
  <borders count="2">
    <border>
      <left/>
      <right/>
      <top/>
      <bottom/>
      <diagonal/>
    </border>
    <border>
      <left style="thin">
        <color rgb="00D9D9D9"/>
      </left>
      <right style="thin">
        <color rgb="00D9D9D9"/>
      </right>
      <top style="thin">
        <color rgb="00D9D9D9"/>
      </top>
      <bottom style="thin">
        <color rgb="00D9D9D9"/>
      </bottom>
    </border>
  </borders>
  <cellStyleXfs count="1">
    <xf numFmtId="0" fontId="0" fillId="0" borderId="0"/>
  </cellStyleXfs>
  <cellXfs count="30">
    <xf numFmtId="0" fontId="0" fillId="0" borderId="0" pivotButton="0" quotePrefix="0" xfId="0"/>
    <xf numFmtId="0" fontId="1" fillId="2" borderId="0" applyAlignment="1" pivotButton="0" quotePrefix="0" xfId="0">
      <alignment horizontal="left" vertical="center" indent="1"/>
    </xf>
    <xf numFmtId="0" fontId="2" fillId="2" borderId="0" applyAlignment="1" pivotButton="0" quotePrefix="0" xfId="0">
      <alignment horizontal="left" vertical="center" indent="1"/>
    </xf>
    <xf numFmtId="0" fontId="3" fillId="0" borderId="0" applyAlignment="1" pivotButton="0" quotePrefix="0" xfId="0">
      <alignment vertical="top"/>
    </xf>
    <xf numFmtId="0" fontId="3" fillId="0" borderId="0" applyAlignment="1" pivotButton="0" quotePrefix="0" xfId="0">
      <alignment vertical="top" wrapText="1"/>
    </xf>
    <xf numFmtId="0" fontId="4" fillId="0" borderId="0" pivotButton="0" quotePrefix="0" xfId="0"/>
    <xf numFmtId="0" fontId="5" fillId="0" borderId="0" applyAlignment="1" pivotButton="0" quotePrefix="0" xfId="0">
      <alignment vertical="top"/>
    </xf>
    <xf numFmtId="0" fontId="3" fillId="3" borderId="0" applyAlignment="1" pivotButton="0" quotePrefix="0" xfId="0">
      <alignment vertical="top"/>
    </xf>
    <xf numFmtId="0" fontId="6" fillId="0" borderId="0" pivotButton="0" quotePrefix="0" xfId="0"/>
    <xf numFmtId="0" fontId="7" fillId="2" borderId="1" applyAlignment="1" pivotButton="0" quotePrefix="0" xfId="0">
      <alignment horizontal="center" vertical="center" wrapText="1"/>
    </xf>
    <xf numFmtId="165" fontId="8" fillId="4" borderId="1" pivotButton="0" quotePrefix="0" xfId="0"/>
    <xf numFmtId="0" fontId="8" fillId="4" borderId="1" pivotButton="0" quotePrefix="0" xfId="0"/>
    <xf numFmtId="166" fontId="8" fillId="4" borderId="1" pivotButton="0" quotePrefix="0" xfId="0"/>
    <xf numFmtId="167" fontId="8" fillId="4" borderId="1" pivotButton="0" quotePrefix="0" xfId="0"/>
    <xf numFmtId="166" fontId="3" fillId="5" borderId="1" pivotButton="0" quotePrefix="0" xfId="0"/>
    <xf numFmtId="167" fontId="3" fillId="5" borderId="1" pivotButton="0" quotePrefix="0" xfId="0"/>
    <xf numFmtId="0" fontId="3" fillId="5" borderId="1" pivotButton="0" quotePrefix="0" xfId="0"/>
    <xf numFmtId="165" fontId="8" fillId="3" borderId="1" pivotButton="0" quotePrefix="0" xfId="0"/>
    <xf numFmtId="0" fontId="8" fillId="3" borderId="1" pivotButton="0" quotePrefix="0" xfId="0"/>
    <xf numFmtId="166" fontId="8" fillId="3" borderId="1" pivotButton="0" quotePrefix="0" xfId="0"/>
    <xf numFmtId="167" fontId="8" fillId="3" borderId="1" pivotButton="0" quotePrefix="0" xfId="0"/>
    <xf numFmtId="165" fontId="3" fillId="5" borderId="1" pivotButton="0" quotePrefix="0" xfId="0"/>
    <xf numFmtId="168" fontId="3" fillId="5" borderId="1" pivotButton="0" quotePrefix="0" xfId="0"/>
    <xf numFmtId="0" fontId="9" fillId="0" borderId="0" applyAlignment="1" pivotButton="0" quotePrefix="0" xfId="0">
      <alignment vertical="top" wrapText="1"/>
    </xf>
    <xf numFmtId="0" fontId="5" fillId="0" borderId="0" pivotButton="0" quotePrefix="0" xfId="0"/>
    <xf numFmtId="1" fontId="8" fillId="3" borderId="1" pivotButton="0" quotePrefix="0" xfId="0"/>
    <xf numFmtId="0" fontId="3" fillId="0" borderId="1" pivotButton="0" quotePrefix="0" xfId="0"/>
    <xf numFmtId="0" fontId="5" fillId="0" borderId="1" pivotButton="0" quotePrefix="0" xfId="0"/>
    <xf numFmtId="166" fontId="5" fillId="5" borderId="1" pivotButton="0" quotePrefix="0" xfId="0"/>
    <xf numFmtId="0" fontId="9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6"/>
  <sheetViews>
    <sheetView workbookViewId="0">
      <selection activeCell="A1" sqref="A1"/>
    </sheetView>
  </sheetViews>
  <sheetFormatPr baseColWidth="8" defaultRowHeight="15"/>
  <cols>
    <col width="30" customWidth="1" min="1" max="1"/>
    <col width="96" customWidth="1" min="2" max="2"/>
  </cols>
  <sheetData>
    <row r="1" ht="30" customHeight="1">
      <c r="A1" s="1" t="inlineStr">
        <is>
          <t>Diario de trading para opciones</t>
        </is>
      </c>
    </row>
    <row r="2" ht="20" customHeight="1">
      <c r="A2" s="2" t="inlineStr">
        <is>
          <t>Plantilla de Tortuga Trades · tortugatrades.app/aprender</t>
        </is>
      </c>
    </row>
    <row r="3">
      <c r="A3" s="3" t="inlineStr"/>
      <c r="B3" s="4" t="inlineStr"/>
    </row>
    <row r="4">
      <c r="A4" s="5" t="inlineStr">
        <is>
          <t>PARA QUÉ SIRVE</t>
        </is>
      </c>
      <c r="B4" s="4" t="inlineStr"/>
    </row>
    <row r="5" ht="42" customHeight="1">
      <c r="A5" s="3" t="inlineStr"/>
      <c r="B5" s="4" t="inlineStr">
        <is>
          <t>Registra ventas de puts y calls, asignaciones y compraventas de acciones, y calcula lo que ningún bróker te enseña: el precio de coste real de tus acciones descontando las primas cobradas, y el resultado de cada ciclo de rueda.</t>
        </is>
      </c>
    </row>
    <row r="6">
      <c r="A6" s="3" t="inlineStr"/>
      <c r="B6" s="4" t="inlineStr"/>
    </row>
    <row r="7">
      <c r="A7" s="5" t="inlineStr">
        <is>
          <t>CÓMO SE USA</t>
        </is>
      </c>
      <c r="B7" s="4" t="inlineStr"/>
    </row>
    <row r="8" ht="42" customHeight="1">
      <c r="A8" s="6" t="inlineStr">
        <is>
          <t>1. Operaciones</t>
        </is>
      </c>
      <c r="B8" s="4" t="inlineStr">
        <is>
          <t>Apunta aquí cada operación, una por fila. Es la única hoja donde escribes datos de operativa. Todo lo demás se calcula solo.</t>
        </is>
      </c>
    </row>
    <row r="9" ht="42" customHeight="1">
      <c r="A9" s="6" t="inlineStr">
        <is>
          <t>2. Ciclos</t>
        </is>
      </c>
      <c r="B9" s="4" t="inlineStr">
        <is>
          <t>Escribe en la columna A el identificador de cada ciclo (el mismo texto que pusiste en la columna «Ciclo» de Operaciones). El resto de la fila se rellena sola.</t>
        </is>
      </c>
    </row>
    <row r="10" ht="42" customHeight="1">
      <c r="A10" s="6" t="inlineStr">
        <is>
          <t>3. Posiciones</t>
        </is>
      </c>
      <c r="B10" s="4" t="inlineStr">
        <is>
          <t>Escribe el ticker en la columna A y la cotización actual en la columna G. La plantilla calcula tu precio de coste real y el resultado latente.</t>
        </is>
      </c>
    </row>
    <row r="11">
      <c r="A11" s="6" t="inlineStr">
        <is>
          <t>4. Resumen</t>
        </is>
      </c>
      <c r="B11" s="4" t="inlineStr">
        <is>
          <t>Totales y primas mes a mes. Solo tienes que indicar el año.</t>
        </is>
      </c>
    </row>
    <row r="12">
      <c r="A12" s="7" t="inlineStr"/>
      <c r="B12" s="4" t="inlineStr"/>
    </row>
    <row r="13">
      <c r="A13" s="8" t="inlineStr">
        <is>
          <t>CÓDIGO DE COLORES</t>
        </is>
      </c>
      <c r="B13" s="4" t="inlineStr"/>
    </row>
    <row r="14">
      <c r="A14" s="6" t="inlineStr">
        <is>
          <t>Fondo amarillo</t>
        </is>
      </c>
      <c r="B14" s="4" t="inlineStr">
        <is>
          <t>Celda que rellenas tú.</t>
        </is>
      </c>
    </row>
    <row r="15">
      <c r="A15" s="6" t="inlineStr">
        <is>
          <t>Texto azul</t>
        </is>
      </c>
      <c r="B15" s="4" t="inlineStr">
        <is>
          <t>Dato introducido a mano.</t>
        </is>
      </c>
    </row>
    <row r="16" ht="28" customHeight="1">
      <c r="A16" s="6" t="inlineStr">
        <is>
          <t>Texto negro</t>
        </is>
      </c>
      <c r="B16" s="4" t="inlineStr">
        <is>
          <t>Resultado calculado por una fórmula. No lo sobrescribas: perderías el cálculo.</t>
        </is>
      </c>
    </row>
    <row r="17">
      <c r="A17" s="3" t="inlineStr"/>
      <c r="B17" s="4" t="inlineStr"/>
    </row>
    <row r="18">
      <c r="A18" s="5" t="inlineStr">
        <is>
          <t>DOS REGLAS QUE IMPORTAN</t>
        </is>
      </c>
      <c r="B18" s="4" t="inlineStr"/>
    </row>
    <row r="19" ht="42" customHeight="1">
      <c r="A19" s="6" t="inlineStr">
        <is>
          <t>La prima va bruta</t>
        </is>
      </c>
      <c r="B19" s="4" t="inlineStr">
        <is>
          <t>En la columna «Precio» pon la prima por acción tal cual la cobraste (1,20, no 120) y las comisiones aparte. La plantilla hace el resto: multiplica por 100 y por el número de contratos, y resta comisiones.</t>
        </is>
      </c>
    </row>
    <row r="20" ht="42" customHeight="1">
      <c r="A20" s="6" t="inlineStr">
        <is>
          <t>La asignación son dos filas</t>
        </is>
      </c>
      <c r="B20" s="4" t="inlineStr">
        <is>
          <t>Cuando te asignan, marca «Asignada» en el desenlace de la put Y añade una fila de «Compra acciones» al precio de ejercicio. Es exactamente lo que hace tu bróker, y es lo que permite que las cuentas cuadren.</t>
        </is>
      </c>
    </row>
    <row r="21">
      <c r="A21" s="3" t="inlineStr"/>
      <c r="B21" s="4" t="inlineStr"/>
    </row>
    <row r="22">
      <c r="A22" s="5" t="inlineStr">
        <is>
          <t>LAS FILAS DE EJEMPLO</t>
        </is>
      </c>
      <c r="B22" s="4" t="inlineStr"/>
    </row>
    <row r="23" ht="42" customHeight="1">
      <c r="A23" s="3" t="inlineStr"/>
      <c r="B23" s="4" t="inlineStr">
        <is>
          <t>La hoja Operaciones trae dos ciclos de ejemplo sombreados en verde: AAPL-1, ya cerrado, y MSFT-1, todavía abierto y con las acciones en cartera. Bórralos cuando entiendas el formato: selecciona las filas 4 a 12 de Operaciones y elimínalas, y luego borra AAPL-1 y MSFT-1 en Ciclos y MSFT en Posiciones.</t>
        </is>
      </c>
    </row>
    <row r="24">
      <c r="A24" s="3" t="inlineStr"/>
      <c r="B24" s="4" t="inlineStr"/>
    </row>
    <row r="25">
      <c r="A25" s="5" t="inlineStr">
        <is>
          <t>AVISO</t>
        </is>
      </c>
      <c r="B25" s="4" t="inlineStr"/>
    </row>
    <row r="26" ht="42" customHeight="1">
      <c r="A26" s="3" t="inlineStr"/>
      <c r="B26" s="4" t="inlineStr">
        <is>
          <t>Plantilla divulgativa. No es asesoramiento de inversión. Las cifras de ejemplo son inventadas y no corresponden a ninguna operación real.</t>
        </is>
      </c>
    </row>
  </sheetData>
  <mergeCells count="2">
    <mergeCell ref="A2:B2"/>
    <mergeCell ref="A1:B1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N203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11" customWidth="1" min="1" max="1"/>
    <col width="12" customWidth="1" min="2" max="2"/>
    <col width="12" customWidth="1" min="3" max="3"/>
    <col width="16" customWidth="1" min="4" max="4"/>
    <col width="9" customWidth="1" min="5" max="5"/>
    <col width="12" customWidth="1" min="6" max="6"/>
    <col width="12" customWidth="1" min="7" max="7"/>
    <col width="10" customWidth="1" min="8" max="8"/>
    <col width="11" customWidth="1" min="9" max="9"/>
    <col width="15" customWidth="1" min="10" max="10"/>
    <col width="13" customWidth="1" min="11" max="11"/>
    <col width="11" customWidth="1" min="12" max="12"/>
    <col width="13" customWidth="1" min="13" max="13"/>
    <col width="9" customWidth="1" min="14" max="14"/>
  </cols>
  <sheetData>
    <row r="1" ht="30" customHeight="1">
      <c r="A1" s="1" t="inlineStr">
        <is>
          <t>Operaciones</t>
        </is>
      </c>
    </row>
    <row r="2" ht="20" customHeight="1">
      <c r="A2" s="2" t="inlineStr">
        <is>
          <t>Una fila por operación. Rellena las columnas A–J; K–N se calculan solas.</t>
        </is>
      </c>
    </row>
    <row r="3" ht="32" customHeight="1">
      <c r="A3" s="9" t="inlineStr">
        <is>
          <t>Fecha</t>
        </is>
      </c>
      <c r="B3" s="9" t="inlineStr">
        <is>
          <t>Subyacente</t>
        </is>
      </c>
      <c r="C3" s="9" t="inlineStr">
        <is>
          <t>Ciclo</t>
        </is>
      </c>
      <c r="D3" s="9" t="inlineStr">
        <is>
          <t>Operación</t>
        </is>
      </c>
      <c r="E3" s="9" t="inlineStr">
        <is>
          <t>Strike</t>
        </is>
      </c>
      <c r="F3" s="9" t="inlineStr">
        <is>
          <t>Vencimiento</t>
        </is>
      </c>
      <c r="G3" s="9" t="inlineStr">
        <is>
          <t>Contratos / Acciones</t>
        </is>
      </c>
      <c r="H3" s="9" t="inlineStr">
        <is>
          <t>Precio</t>
        </is>
      </c>
      <c r="I3" s="9" t="inlineStr">
        <is>
          <t>Comisiones</t>
        </is>
      </c>
      <c r="J3" s="9" t="inlineStr">
        <is>
          <t>Desenlace</t>
        </is>
      </c>
      <c r="K3" s="9" t="inlineStr">
        <is>
          <t>Efectivo neto</t>
        </is>
      </c>
      <c r="L3" s="9" t="inlineStr">
        <is>
          <t>Δ Acciones</t>
        </is>
      </c>
      <c r="M3" s="9" t="inlineStr">
        <is>
          <t>Capital de la put</t>
        </is>
      </c>
      <c r="N3" s="9" t="inlineStr">
        <is>
          <t>Clase</t>
        </is>
      </c>
    </row>
    <row r="4">
      <c r="A4" s="10" t="n">
        <v>46082</v>
      </c>
      <c r="B4" s="11" t="inlineStr">
        <is>
          <t>AAPL</t>
        </is>
      </c>
      <c r="C4" s="11" t="inlineStr">
        <is>
          <t>AAPL-1</t>
        </is>
      </c>
      <c r="D4" s="11" t="inlineStr">
        <is>
          <t>Venta put</t>
        </is>
      </c>
      <c r="E4" s="12" t="n">
        <v>50</v>
      </c>
      <c r="F4" s="10" t="n">
        <v>46117</v>
      </c>
      <c r="G4" s="13" t="n">
        <v>1</v>
      </c>
      <c r="H4" s="12" t="n">
        <v>1.2</v>
      </c>
      <c r="I4" s="12" t="n">
        <v>2</v>
      </c>
      <c r="J4" s="11" t="inlineStr">
        <is>
          <t>Expiró sin valor</t>
        </is>
      </c>
      <c r="K4" s="14">
        <f>IF($A4="","",IF(OR($D4="Venta put",$D4="Venta call"),$H4*$G4*100-$I4,IF($D4="Recompra opción",-$H4*$G4*100-$I4,IF($D4="Compra acciones",-$H4*$G4-$I4,IF($D4="Venta acciones",$H4*$G4-$I4,"")))))</f>
        <v/>
      </c>
      <c r="L4" s="15">
        <f>IF($A4="","",IF($D4="Compra acciones",$G4,IF($D4="Venta acciones",-$G4,0)))</f>
        <v/>
      </c>
      <c r="M4" s="14">
        <f>IF($A4="","",IF($D4="Venta put",$E4*$G4*100,0))</f>
        <v/>
      </c>
      <c r="N4" s="16">
        <f>IF($A4="","",IF(OR($D4="Venta put",$D4="Venta call",$D4="Recompra opción"),"Prima","Acciones"))</f>
        <v/>
      </c>
    </row>
    <row r="5">
      <c r="A5" s="10" t="n">
        <v>46120</v>
      </c>
      <c r="B5" s="11" t="inlineStr">
        <is>
          <t>AAPL</t>
        </is>
      </c>
      <c r="C5" s="11" t="inlineStr">
        <is>
          <t>AAPL-1</t>
        </is>
      </c>
      <c r="D5" s="11" t="inlineStr">
        <is>
          <t>Venta put</t>
        </is>
      </c>
      <c r="E5" s="12" t="n">
        <v>50</v>
      </c>
      <c r="F5" s="10" t="n">
        <v>46157</v>
      </c>
      <c r="G5" s="13" t="n">
        <v>1</v>
      </c>
      <c r="H5" s="12" t="n">
        <v>1.07</v>
      </c>
      <c r="I5" s="12" t="n">
        <v>2</v>
      </c>
      <c r="J5" s="11" t="inlineStr">
        <is>
          <t>Asignada</t>
        </is>
      </c>
      <c r="K5" s="14">
        <f>IF($A5="","",IF(OR($D5="Venta put",$D5="Venta call"),$H5*$G5*100-$I5,IF($D5="Recompra opción",-$H5*$G5*100-$I5,IF($D5="Compra acciones",-$H5*$G5-$I5,IF($D5="Venta acciones",$H5*$G5-$I5,"")))))</f>
        <v/>
      </c>
      <c r="L5" s="15">
        <f>IF($A5="","",IF($D5="Compra acciones",$G5,IF($D5="Venta acciones",-$G5,0)))</f>
        <v/>
      </c>
      <c r="M5" s="14">
        <f>IF($A5="","",IF($D5="Venta put",$E5*$G5*100,0))</f>
        <v/>
      </c>
      <c r="N5" s="16">
        <f>IF($A5="","",IF(OR($D5="Venta put",$D5="Venta call",$D5="Recompra opción"),"Prima","Acciones"))</f>
        <v/>
      </c>
    </row>
    <row r="6">
      <c r="A6" s="10" t="n">
        <v>46157</v>
      </c>
      <c r="B6" s="11" t="inlineStr">
        <is>
          <t>AAPL</t>
        </is>
      </c>
      <c r="C6" s="11" t="inlineStr">
        <is>
          <t>AAPL-1</t>
        </is>
      </c>
      <c r="D6" s="11" t="inlineStr">
        <is>
          <t>Compra acciones</t>
        </is>
      </c>
      <c r="E6" s="12" t="n"/>
      <c r="F6" s="10" t="n"/>
      <c r="G6" s="13" t="n">
        <v>100</v>
      </c>
      <c r="H6" s="12" t="n">
        <v>50</v>
      </c>
      <c r="I6" s="12" t="n">
        <v>0</v>
      </c>
      <c r="J6" s="11" t="inlineStr">
        <is>
          <t>—</t>
        </is>
      </c>
      <c r="K6" s="14">
        <f>IF($A6="","",IF(OR($D6="Venta put",$D6="Venta call"),$H6*$G6*100-$I6,IF($D6="Recompra opción",-$H6*$G6*100-$I6,IF($D6="Compra acciones",-$H6*$G6-$I6,IF($D6="Venta acciones",$H6*$G6-$I6,"")))))</f>
        <v/>
      </c>
      <c r="L6" s="15">
        <f>IF($A6="","",IF($D6="Compra acciones",$G6,IF($D6="Venta acciones",-$G6,0)))</f>
        <v/>
      </c>
      <c r="M6" s="14">
        <f>IF($A6="","",IF($D6="Venta put",$E6*$G6*100,0))</f>
        <v/>
      </c>
      <c r="N6" s="16">
        <f>IF($A6="","",IF(OR($D6="Venta put",$D6="Venta call",$D6="Recompra opción"),"Prima","Acciones"))</f>
        <v/>
      </c>
    </row>
    <row r="7">
      <c r="A7" s="10" t="n">
        <v>46160</v>
      </c>
      <c r="B7" s="11" t="inlineStr">
        <is>
          <t>AAPL</t>
        </is>
      </c>
      <c r="C7" s="11" t="inlineStr">
        <is>
          <t>AAPL-1</t>
        </is>
      </c>
      <c r="D7" s="11" t="inlineStr">
        <is>
          <t>Venta call</t>
        </is>
      </c>
      <c r="E7" s="12" t="n">
        <v>52</v>
      </c>
      <c r="F7" s="10" t="n">
        <v>46192</v>
      </c>
      <c r="G7" s="13" t="n">
        <v>1</v>
      </c>
      <c r="H7" s="12" t="n">
        <v>0.9399999999999999</v>
      </c>
      <c r="I7" s="12" t="n">
        <v>2</v>
      </c>
      <c r="J7" s="11" t="inlineStr">
        <is>
          <t>Expiró sin valor</t>
        </is>
      </c>
      <c r="K7" s="14">
        <f>IF($A7="","",IF(OR($D7="Venta put",$D7="Venta call"),$H7*$G7*100-$I7,IF($D7="Recompra opción",-$H7*$G7*100-$I7,IF($D7="Compra acciones",-$H7*$G7-$I7,IF($D7="Venta acciones",$H7*$G7-$I7,"")))))</f>
        <v/>
      </c>
      <c r="L7" s="15">
        <f>IF($A7="","",IF($D7="Compra acciones",$G7,IF($D7="Venta acciones",-$G7,0)))</f>
        <v/>
      </c>
      <c r="M7" s="14">
        <f>IF($A7="","",IF($D7="Venta put",$E7*$G7*100,0))</f>
        <v/>
      </c>
      <c r="N7" s="16">
        <f>IF($A7="","",IF(OR($D7="Venta put",$D7="Venta call",$D7="Recompra opción"),"Prima","Acciones"))</f>
        <v/>
      </c>
    </row>
    <row r="8">
      <c r="A8" s="10" t="n">
        <v>46197</v>
      </c>
      <c r="B8" s="11" t="inlineStr">
        <is>
          <t>AAPL</t>
        </is>
      </c>
      <c r="C8" s="11" t="inlineStr">
        <is>
          <t>AAPL-1</t>
        </is>
      </c>
      <c r="D8" s="11" t="inlineStr">
        <is>
          <t>Venta call</t>
        </is>
      </c>
      <c r="E8" s="12" t="n">
        <v>52</v>
      </c>
      <c r="F8" s="10" t="n">
        <v>46280</v>
      </c>
      <c r="G8" s="13" t="n">
        <v>1</v>
      </c>
      <c r="H8" s="12" t="n">
        <v>0.9</v>
      </c>
      <c r="I8" s="12" t="n">
        <v>2</v>
      </c>
      <c r="J8" s="11" t="inlineStr">
        <is>
          <t>Ejercida</t>
        </is>
      </c>
      <c r="K8" s="14">
        <f>IF($A8="","",IF(OR($D8="Venta put",$D8="Venta call"),$H8*$G8*100-$I8,IF($D8="Recompra opción",-$H8*$G8*100-$I8,IF($D8="Compra acciones",-$H8*$G8-$I8,IF($D8="Venta acciones",$H8*$G8-$I8,"")))))</f>
        <v/>
      </c>
      <c r="L8" s="15">
        <f>IF($A8="","",IF($D8="Compra acciones",$G8,IF($D8="Venta acciones",-$G8,0)))</f>
        <v/>
      </c>
      <c r="M8" s="14">
        <f>IF($A8="","",IF($D8="Venta put",$E8*$G8*100,0))</f>
        <v/>
      </c>
      <c r="N8" s="16">
        <f>IF($A8="","",IF(OR($D8="Venta put",$D8="Venta call",$D8="Recompra opción"),"Prima","Acciones"))</f>
        <v/>
      </c>
    </row>
    <row r="9">
      <c r="A9" s="10" t="n">
        <v>46280</v>
      </c>
      <c r="B9" s="11" t="inlineStr">
        <is>
          <t>AAPL</t>
        </is>
      </c>
      <c r="C9" s="11" t="inlineStr">
        <is>
          <t>AAPL-1</t>
        </is>
      </c>
      <c r="D9" s="11" t="inlineStr">
        <is>
          <t>Venta acciones</t>
        </is>
      </c>
      <c r="E9" s="12" t="n"/>
      <c r="F9" s="10" t="n"/>
      <c r="G9" s="13" t="n">
        <v>100</v>
      </c>
      <c r="H9" s="12" t="n">
        <v>52</v>
      </c>
      <c r="I9" s="12" t="n">
        <v>0</v>
      </c>
      <c r="J9" s="11" t="inlineStr">
        <is>
          <t>—</t>
        </is>
      </c>
      <c r="K9" s="14">
        <f>IF($A9="","",IF(OR($D9="Venta put",$D9="Venta call"),$H9*$G9*100-$I9,IF($D9="Recompra opción",-$H9*$G9*100-$I9,IF($D9="Compra acciones",-$H9*$G9-$I9,IF($D9="Venta acciones",$H9*$G9-$I9,"")))))</f>
        <v/>
      </c>
      <c r="L9" s="15">
        <f>IF($A9="","",IF($D9="Compra acciones",$G9,IF($D9="Venta acciones",-$G9,0)))</f>
        <v/>
      </c>
      <c r="M9" s="14">
        <f>IF($A9="","",IF($D9="Venta put",$E9*$G9*100,0))</f>
        <v/>
      </c>
      <c r="N9" s="16">
        <f>IF($A9="","",IF(OR($D9="Venta put",$D9="Venta call",$D9="Recompra opción"),"Prima","Acciones"))</f>
        <v/>
      </c>
    </row>
    <row r="10">
      <c r="A10" s="10" t="n">
        <v>46209</v>
      </c>
      <c r="B10" s="11" t="inlineStr">
        <is>
          <t>MSFT</t>
        </is>
      </c>
      <c r="C10" s="11" t="inlineStr">
        <is>
          <t>MSFT-1</t>
        </is>
      </c>
      <c r="D10" s="11" t="inlineStr">
        <is>
          <t>Venta put</t>
        </is>
      </c>
      <c r="E10" s="12" t="n">
        <v>40</v>
      </c>
      <c r="F10" s="10" t="n">
        <v>46255</v>
      </c>
      <c r="G10" s="13" t="n">
        <v>1</v>
      </c>
      <c r="H10" s="12" t="n">
        <v>1.1</v>
      </c>
      <c r="I10" s="12" t="n">
        <v>2</v>
      </c>
      <c r="J10" s="11" t="inlineStr">
        <is>
          <t>Asignada</t>
        </is>
      </c>
      <c r="K10" s="14">
        <f>IF($A10="","",IF(OR($D10="Venta put",$D10="Venta call"),$H10*$G10*100-$I10,IF($D10="Recompra opción",-$H10*$G10*100-$I10,IF($D10="Compra acciones",-$H10*$G10-$I10,IF($D10="Venta acciones",$H10*$G10-$I10,"")))))</f>
        <v/>
      </c>
      <c r="L10" s="15">
        <f>IF($A10="","",IF($D10="Compra acciones",$G10,IF($D10="Venta acciones",-$G10,0)))</f>
        <v/>
      </c>
      <c r="M10" s="14">
        <f>IF($A10="","",IF($D10="Venta put",$E10*$G10*100,0))</f>
        <v/>
      </c>
      <c r="N10" s="16">
        <f>IF($A10="","",IF(OR($D10="Venta put",$D10="Venta call",$D10="Recompra opción"),"Prima","Acciones"))</f>
        <v/>
      </c>
    </row>
    <row r="11">
      <c r="A11" s="10" t="n">
        <v>46255</v>
      </c>
      <c r="B11" s="11" t="inlineStr">
        <is>
          <t>MSFT</t>
        </is>
      </c>
      <c r="C11" s="11" t="inlineStr">
        <is>
          <t>MSFT-1</t>
        </is>
      </c>
      <c r="D11" s="11" t="inlineStr">
        <is>
          <t>Compra acciones</t>
        </is>
      </c>
      <c r="E11" s="12" t="n"/>
      <c r="F11" s="10" t="n"/>
      <c r="G11" s="13" t="n">
        <v>100</v>
      </c>
      <c r="H11" s="12" t="n">
        <v>40</v>
      </c>
      <c r="I11" s="12" t="n">
        <v>0</v>
      </c>
      <c r="J11" s="11" t="inlineStr">
        <is>
          <t>—</t>
        </is>
      </c>
      <c r="K11" s="14">
        <f>IF($A11="","",IF(OR($D11="Venta put",$D11="Venta call"),$H11*$G11*100-$I11,IF($D11="Recompra opción",-$H11*$G11*100-$I11,IF($D11="Compra acciones",-$H11*$G11-$I11,IF($D11="Venta acciones",$H11*$G11-$I11,"")))))</f>
        <v/>
      </c>
      <c r="L11" s="15">
        <f>IF($A11="","",IF($D11="Compra acciones",$G11,IF($D11="Venta acciones",-$G11,0)))</f>
        <v/>
      </c>
      <c r="M11" s="14">
        <f>IF($A11="","",IF($D11="Venta put",$E11*$G11*100,0))</f>
        <v/>
      </c>
      <c r="N11" s="16">
        <f>IF($A11="","",IF(OR($D11="Venta put",$D11="Venta call",$D11="Recompra opción"),"Prima","Acciones"))</f>
        <v/>
      </c>
    </row>
    <row r="12">
      <c r="A12" s="10" t="n">
        <v>46258</v>
      </c>
      <c r="B12" s="11" t="inlineStr">
        <is>
          <t>MSFT</t>
        </is>
      </c>
      <c r="C12" s="11" t="inlineStr">
        <is>
          <t>MSFT-1</t>
        </is>
      </c>
      <c r="D12" s="11" t="inlineStr">
        <is>
          <t>Venta call</t>
        </is>
      </c>
      <c r="E12" s="12" t="n">
        <v>42</v>
      </c>
      <c r="F12" s="10" t="n">
        <v>46283</v>
      </c>
      <c r="G12" s="13" t="n">
        <v>1</v>
      </c>
      <c r="H12" s="12" t="n">
        <v>0.75</v>
      </c>
      <c r="I12" s="12" t="n">
        <v>2</v>
      </c>
      <c r="J12" s="11" t="inlineStr">
        <is>
          <t>Abierta</t>
        </is>
      </c>
      <c r="K12" s="14">
        <f>IF($A12="","",IF(OR($D12="Venta put",$D12="Venta call"),$H12*$G12*100-$I12,IF($D12="Recompra opción",-$H12*$G12*100-$I12,IF($D12="Compra acciones",-$H12*$G12-$I12,IF($D12="Venta acciones",$H12*$G12-$I12,"")))))</f>
        <v/>
      </c>
      <c r="L12" s="15">
        <f>IF($A12="","",IF($D12="Compra acciones",$G12,IF($D12="Venta acciones",-$G12,0)))</f>
        <v/>
      </c>
      <c r="M12" s="14">
        <f>IF($A12="","",IF($D12="Venta put",$E12*$G12*100,0))</f>
        <v/>
      </c>
      <c r="N12" s="16">
        <f>IF($A12="","",IF(OR($D12="Venta put",$D12="Venta call",$D12="Recompra opción"),"Prima","Acciones"))</f>
        <v/>
      </c>
    </row>
    <row r="13">
      <c r="A13" s="17" t="n"/>
      <c r="B13" s="18" t="n"/>
      <c r="C13" s="18" t="n"/>
      <c r="D13" s="18" t="n"/>
      <c r="E13" s="19" t="n"/>
      <c r="F13" s="17" t="n"/>
      <c r="G13" s="20" t="n"/>
      <c r="H13" s="19" t="n"/>
      <c r="I13" s="19" t="n"/>
      <c r="J13" s="18" t="n"/>
      <c r="K13" s="14">
        <f>IF($A13="","",IF(OR($D13="Venta put",$D13="Venta call"),$H13*$G13*100-$I13,IF($D13="Recompra opción",-$H13*$G13*100-$I13,IF($D13="Compra acciones",-$H13*$G13-$I13,IF($D13="Venta acciones",$H13*$G13-$I13,"")))))</f>
        <v/>
      </c>
      <c r="L13" s="15">
        <f>IF($A13="","",IF($D13="Compra acciones",$G13,IF($D13="Venta acciones",-$G13,0)))</f>
        <v/>
      </c>
      <c r="M13" s="14">
        <f>IF($A13="","",IF($D13="Venta put",$E13*$G13*100,0))</f>
        <v/>
      </c>
      <c r="N13" s="16">
        <f>IF($A13="","",IF(OR($D13="Venta put",$D13="Venta call",$D13="Recompra opción"),"Prima","Acciones"))</f>
        <v/>
      </c>
    </row>
    <row r="14">
      <c r="A14" s="17" t="n"/>
      <c r="B14" s="18" t="n"/>
      <c r="C14" s="18" t="n"/>
      <c r="D14" s="18" t="n"/>
      <c r="E14" s="19" t="n"/>
      <c r="F14" s="17" t="n"/>
      <c r="G14" s="20" t="n"/>
      <c r="H14" s="19" t="n"/>
      <c r="I14" s="19" t="n"/>
      <c r="J14" s="18" t="n"/>
      <c r="K14" s="14">
        <f>IF($A14="","",IF(OR($D14="Venta put",$D14="Venta call"),$H14*$G14*100-$I14,IF($D14="Recompra opción",-$H14*$G14*100-$I14,IF($D14="Compra acciones",-$H14*$G14-$I14,IF($D14="Venta acciones",$H14*$G14-$I14,"")))))</f>
        <v/>
      </c>
      <c r="L14" s="15">
        <f>IF($A14="","",IF($D14="Compra acciones",$G14,IF($D14="Venta acciones",-$G14,0)))</f>
        <v/>
      </c>
      <c r="M14" s="14">
        <f>IF($A14="","",IF($D14="Venta put",$E14*$G14*100,0))</f>
        <v/>
      </c>
      <c r="N14" s="16">
        <f>IF($A14="","",IF(OR($D14="Venta put",$D14="Venta call",$D14="Recompra opción"),"Prima","Acciones"))</f>
        <v/>
      </c>
    </row>
    <row r="15">
      <c r="A15" s="17" t="n"/>
      <c r="B15" s="18" t="n"/>
      <c r="C15" s="18" t="n"/>
      <c r="D15" s="18" t="n"/>
      <c r="E15" s="19" t="n"/>
      <c r="F15" s="17" t="n"/>
      <c r="G15" s="20" t="n"/>
      <c r="H15" s="19" t="n"/>
      <c r="I15" s="19" t="n"/>
      <c r="J15" s="18" t="n"/>
      <c r="K15" s="14">
        <f>IF($A15="","",IF(OR($D15="Venta put",$D15="Venta call"),$H15*$G15*100-$I15,IF($D15="Recompra opción",-$H15*$G15*100-$I15,IF($D15="Compra acciones",-$H15*$G15-$I15,IF($D15="Venta acciones",$H15*$G15-$I15,"")))))</f>
        <v/>
      </c>
      <c r="L15" s="15">
        <f>IF($A15="","",IF($D15="Compra acciones",$G15,IF($D15="Venta acciones",-$G15,0)))</f>
        <v/>
      </c>
      <c r="M15" s="14">
        <f>IF($A15="","",IF($D15="Venta put",$E15*$G15*100,0))</f>
        <v/>
      </c>
      <c r="N15" s="16">
        <f>IF($A15="","",IF(OR($D15="Venta put",$D15="Venta call",$D15="Recompra opción"),"Prima","Acciones"))</f>
        <v/>
      </c>
    </row>
    <row r="16">
      <c r="A16" s="17" t="n"/>
      <c r="B16" s="18" t="n"/>
      <c r="C16" s="18" t="n"/>
      <c r="D16" s="18" t="n"/>
      <c r="E16" s="19" t="n"/>
      <c r="F16" s="17" t="n"/>
      <c r="G16" s="20" t="n"/>
      <c r="H16" s="19" t="n"/>
      <c r="I16" s="19" t="n"/>
      <c r="J16" s="18" t="n"/>
      <c r="K16" s="14">
        <f>IF($A16="","",IF(OR($D16="Venta put",$D16="Venta call"),$H16*$G16*100-$I16,IF($D16="Recompra opción",-$H16*$G16*100-$I16,IF($D16="Compra acciones",-$H16*$G16-$I16,IF($D16="Venta acciones",$H16*$G16-$I16,"")))))</f>
        <v/>
      </c>
      <c r="L16" s="15">
        <f>IF($A16="","",IF($D16="Compra acciones",$G16,IF($D16="Venta acciones",-$G16,0)))</f>
        <v/>
      </c>
      <c r="M16" s="14">
        <f>IF($A16="","",IF($D16="Venta put",$E16*$G16*100,0))</f>
        <v/>
      </c>
      <c r="N16" s="16">
        <f>IF($A16="","",IF(OR($D16="Venta put",$D16="Venta call",$D16="Recompra opción"),"Prima","Acciones"))</f>
        <v/>
      </c>
    </row>
    <row r="17">
      <c r="A17" s="17" t="n"/>
      <c r="B17" s="18" t="n"/>
      <c r="C17" s="18" t="n"/>
      <c r="D17" s="18" t="n"/>
      <c r="E17" s="19" t="n"/>
      <c r="F17" s="17" t="n"/>
      <c r="G17" s="20" t="n"/>
      <c r="H17" s="19" t="n"/>
      <c r="I17" s="19" t="n"/>
      <c r="J17" s="18" t="n"/>
      <c r="K17" s="14">
        <f>IF($A17="","",IF(OR($D17="Venta put",$D17="Venta call"),$H17*$G17*100-$I17,IF($D17="Recompra opción",-$H17*$G17*100-$I17,IF($D17="Compra acciones",-$H17*$G17-$I17,IF($D17="Venta acciones",$H17*$G17-$I17,"")))))</f>
        <v/>
      </c>
      <c r="L17" s="15">
        <f>IF($A17="","",IF($D17="Compra acciones",$G17,IF($D17="Venta acciones",-$G17,0)))</f>
        <v/>
      </c>
      <c r="M17" s="14">
        <f>IF($A17="","",IF($D17="Venta put",$E17*$G17*100,0))</f>
        <v/>
      </c>
      <c r="N17" s="16">
        <f>IF($A17="","",IF(OR($D17="Venta put",$D17="Venta call",$D17="Recompra opción"),"Prima","Acciones"))</f>
        <v/>
      </c>
    </row>
    <row r="18">
      <c r="A18" s="17" t="n"/>
      <c r="B18" s="18" t="n"/>
      <c r="C18" s="18" t="n"/>
      <c r="D18" s="18" t="n"/>
      <c r="E18" s="19" t="n"/>
      <c r="F18" s="17" t="n"/>
      <c r="G18" s="20" t="n"/>
      <c r="H18" s="19" t="n"/>
      <c r="I18" s="19" t="n"/>
      <c r="J18" s="18" t="n"/>
      <c r="K18" s="14">
        <f>IF($A18="","",IF(OR($D18="Venta put",$D18="Venta call"),$H18*$G18*100-$I18,IF($D18="Recompra opción",-$H18*$G18*100-$I18,IF($D18="Compra acciones",-$H18*$G18-$I18,IF($D18="Venta acciones",$H18*$G18-$I18,"")))))</f>
        <v/>
      </c>
      <c r="L18" s="15">
        <f>IF($A18="","",IF($D18="Compra acciones",$G18,IF($D18="Venta acciones",-$G18,0)))</f>
        <v/>
      </c>
      <c r="M18" s="14">
        <f>IF($A18="","",IF($D18="Venta put",$E18*$G18*100,0))</f>
        <v/>
      </c>
      <c r="N18" s="16">
        <f>IF($A18="","",IF(OR($D18="Venta put",$D18="Venta call",$D18="Recompra opción"),"Prima","Acciones"))</f>
        <v/>
      </c>
    </row>
    <row r="19">
      <c r="A19" s="17" t="n"/>
      <c r="B19" s="18" t="n"/>
      <c r="C19" s="18" t="n"/>
      <c r="D19" s="18" t="n"/>
      <c r="E19" s="19" t="n"/>
      <c r="F19" s="17" t="n"/>
      <c r="G19" s="20" t="n"/>
      <c r="H19" s="19" t="n"/>
      <c r="I19" s="19" t="n"/>
      <c r="J19" s="18" t="n"/>
      <c r="K19" s="14">
        <f>IF($A19="","",IF(OR($D19="Venta put",$D19="Venta call"),$H19*$G19*100-$I19,IF($D19="Recompra opción",-$H19*$G19*100-$I19,IF($D19="Compra acciones",-$H19*$G19-$I19,IF($D19="Venta acciones",$H19*$G19-$I19,"")))))</f>
        <v/>
      </c>
      <c r="L19" s="15">
        <f>IF($A19="","",IF($D19="Compra acciones",$G19,IF($D19="Venta acciones",-$G19,0)))</f>
        <v/>
      </c>
      <c r="M19" s="14">
        <f>IF($A19="","",IF($D19="Venta put",$E19*$G19*100,0))</f>
        <v/>
      </c>
      <c r="N19" s="16">
        <f>IF($A19="","",IF(OR($D19="Venta put",$D19="Venta call",$D19="Recompra opción"),"Prima","Acciones"))</f>
        <v/>
      </c>
    </row>
    <row r="20">
      <c r="A20" s="17" t="n"/>
      <c r="B20" s="18" t="n"/>
      <c r="C20" s="18" t="n"/>
      <c r="D20" s="18" t="n"/>
      <c r="E20" s="19" t="n"/>
      <c r="F20" s="17" t="n"/>
      <c r="G20" s="20" t="n"/>
      <c r="H20" s="19" t="n"/>
      <c r="I20" s="19" t="n"/>
      <c r="J20" s="18" t="n"/>
      <c r="K20" s="14">
        <f>IF($A20="","",IF(OR($D20="Venta put",$D20="Venta call"),$H20*$G20*100-$I20,IF($D20="Recompra opción",-$H20*$G20*100-$I20,IF($D20="Compra acciones",-$H20*$G20-$I20,IF($D20="Venta acciones",$H20*$G20-$I20,"")))))</f>
        <v/>
      </c>
      <c r="L20" s="15">
        <f>IF($A20="","",IF($D20="Compra acciones",$G20,IF($D20="Venta acciones",-$G20,0)))</f>
        <v/>
      </c>
      <c r="M20" s="14">
        <f>IF($A20="","",IF($D20="Venta put",$E20*$G20*100,0))</f>
        <v/>
      </c>
      <c r="N20" s="16">
        <f>IF($A20="","",IF(OR($D20="Venta put",$D20="Venta call",$D20="Recompra opción"),"Prima","Acciones"))</f>
        <v/>
      </c>
    </row>
    <row r="21">
      <c r="A21" s="17" t="n"/>
      <c r="B21" s="18" t="n"/>
      <c r="C21" s="18" t="n"/>
      <c r="D21" s="18" t="n"/>
      <c r="E21" s="19" t="n"/>
      <c r="F21" s="17" t="n"/>
      <c r="G21" s="20" t="n"/>
      <c r="H21" s="19" t="n"/>
      <c r="I21" s="19" t="n"/>
      <c r="J21" s="18" t="n"/>
      <c r="K21" s="14">
        <f>IF($A21="","",IF(OR($D21="Venta put",$D21="Venta call"),$H21*$G21*100-$I21,IF($D21="Recompra opción",-$H21*$G21*100-$I21,IF($D21="Compra acciones",-$H21*$G21-$I21,IF($D21="Venta acciones",$H21*$G21-$I21,"")))))</f>
        <v/>
      </c>
      <c r="L21" s="15">
        <f>IF($A21="","",IF($D21="Compra acciones",$G21,IF($D21="Venta acciones",-$G21,0)))</f>
        <v/>
      </c>
      <c r="M21" s="14">
        <f>IF($A21="","",IF($D21="Venta put",$E21*$G21*100,0))</f>
        <v/>
      </c>
      <c r="N21" s="16">
        <f>IF($A21="","",IF(OR($D21="Venta put",$D21="Venta call",$D21="Recompra opción"),"Prima","Acciones"))</f>
        <v/>
      </c>
    </row>
    <row r="22">
      <c r="A22" s="17" t="n"/>
      <c r="B22" s="18" t="n"/>
      <c r="C22" s="18" t="n"/>
      <c r="D22" s="18" t="n"/>
      <c r="E22" s="19" t="n"/>
      <c r="F22" s="17" t="n"/>
      <c r="G22" s="20" t="n"/>
      <c r="H22" s="19" t="n"/>
      <c r="I22" s="19" t="n"/>
      <c r="J22" s="18" t="n"/>
      <c r="K22" s="14">
        <f>IF($A22="","",IF(OR($D22="Venta put",$D22="Venta call"),$H22*$G22*100-$I22,IF($D22="Recompra opción",-$H22*$G22*100-$I22,IF($D22="Compra acciones",-$H22*$G22-$I22,IF($D22="Venta acciones",$H22*$G22-$I22,"")))))</f>
        <v/>
      </c>
      <c r="L22" s="15">
        <f>IF($A22="","",IF($D22="Compra acciones",$G22,IF($D22="Venta acciones",-$G22,0)))</f>
        <v/>
      </c>
      <c r="M22" s="14">
        <f>IF($A22="","",IF($D22="Venta put",$E22*$G22*100,0))</f>
        <v/>
      </c>
      <c r="N22" s="16">
        <f>IF($A22="","",IF(OR($D22="Venta put",$D22="Venta call",$D22="Recompra opción"),"Prima","Acciones"))</f>
        <v/>
      </c>
    </row>
    <row r="23">
      <c r="A23" s="17" t="n"/>
      <c r="B23" s="18" t="n"/>
      <c r="C23" s="18" t="n"/>
      <c r="D23" s="18" t="n"/>
      <c r="E23" s="19" t="n"/>
      <c r="F23" s="17" t="n"/>
      <c r="G23" s="20" t="n"/>
      <c r="H23" s="19" t="n"/>
      <c r="I23" s="19" t="n"/>
      <c r="J23" s="18" t="n"/>
      <c r="K23" s="14">
        <f>IF($A23="","",IF(OR($D23="Venta put",$D23="Venta call"),$H23*$G23*100-$I23,IF($D23="Recompra opción",-$H23*$G23*100-$I23,IF($D23="Compra acciones",-$H23*$G23-$I23,IF($D23="Venta acciones",$H23*$G23-$I23,"")))))</f>
        <v/>
      </c>
      <c r="L23" s="15">
        <f>IF($A23="","",IF($D23="Compra acciones",$G23,IF($D23="Venta acciones",-$G23,0)))</f>
        <v/>
      </c>
      <c r="M23" s="14">
        <f>IF($A23="","",IF($D23="Venta put",$E23*$G23*100,0))</f>
        <v/>
      </c>
      <c r="N23" s="16">
        <f>IF($A23="","",IF(OR($D23="Venta put",$D23="Venta call",$D23="Recompra opción"),"Prima","Acciones"))</f>
        <v/>
      </c>
    </row>
    <row r="24">
      <c r="A24" s="17" t="n"/>
      <c r="B24" s="18" t="n"/>
      <c r="C24" s="18" t="n"/>
      <c r="D24" s="18" t="n"/>
      <c r="E24" s="19" t="n"/>
      <c r="F24" s="17" t="n"/>
      <c r="G24" s="20" t="n"/>
      <c r="H24" s="19" t="n"/>
      <c r="I24" s="19" t="n"/>
      <c r="J24" s="18" t="n"/>
      <c r="K24" s="14">
        <f>IF($A24="","",IF(OR($D24="Venta put",$D24="Venta call"),$H24*$G24*100-$I24,IF($D24="Recompra opción",-$H24*$G24*100-$I24,IF($D24="Compra acciones",-$H24*$G24-$I24,IF($D24="Venta acciones",$H24*$G24-$I24,"")))))</f>
        <v/>
      </c>
      <c r="L24" s="15">
        <f>IF($A24="","",IF($D24="Compra acciones",$G24,IF($D24="Venta acciones",-$G24,0)))</f>
        <v/>
      </c>
      <c r="M24" s="14">
        <f>IF($A24="","",IF($D24="Venta put",$E24*$G24*100,0))</f>
        <v/>
      </c>
      <c r="N24" s="16">
        <f>IF($A24="","",IF(OR($D24="Venta put",$D24="Venta call",$D24="Recompra opción"),"Prima","Acciones"))</f>
        <v/>
      </c>
    </row>
    <row r="25">
      <c r="A25" s="17" t="n"/>
      <c r="B25" s="18" t="n"/>
      <c r="C25" s="18" t="n"/>
      <c r="D25" s="18" t="n"/>
      <c r="E25" s="19" t="n"/>
      <c r="F25" s="17" t="n"/>
      <c r="G25" s="20" t="n"/>
      <c r="H25" s="19" t="n"/>
      <c r="I25" s="19" t="n"/>
      <c r="J25" s="18" t="n"/>
      <c r="K25" s="14">
        <f>IF($A25="","",IF(OR($D25="Venta put",$D25="Venta call"),$H25*$G25*100-$I25,IF($D25="Recompra opción",-$H25*$G25*100-$I25,IF($D25="Compra acciones",-$H25*$G25-$I25,IF($D25="Venta acciones",$H25*$G25-$I25,"")))))</f>
        <v/>
      </c>
      <c r="L25" s="15">
        <f>IF($A25="","",IF($D25="Compra acciones",$G25,IF($D25="Venta acciones",-$G25,0)))</f>
        <v/>
      </c>
      <c r="M25" s="14">
        <f>IF($A25="","",IF($D25="Venta put",$E25*$G25*100,0))</f>
        <v/>
      </c>
      <c r="N25" s="16">
        <f>IF($A25="","",IF(OR($D25="Venta put",$D25="Venta call",$D25="Recompra opción"),"Prima","Acciones"))</f>
        <v/>
      </c>
    </row>
    <row r="26">
      <c r="A26" s="17" t="n"/>
      <c r="B26" s="18" t="n"/>
      <c r="C26" s="18" t="n"/>
      <c r="D26" s="18" t="n"/>
      <c r="E26" s="19" t="n"/>
      <c r="F26" s="17" t="n"/>
      <c r="G26" s="20" t="n"/>
      <c r="H26" s="19" t="n"/>
      <c r="I26" s="19" t="n"/>
      <c r="J26" s="18" t="n"/>
      <c r="K26" s="14">
        <f>IF($A26="","",IF(OR($D26="Venta put",$D26="Venta call"),$H26*$G26*100-$I26,IF($D26="Recompra opción",-$H26*$G26*100-$I26,IF($D26="Compra acciones",-$H26*$G26-$I26,IF($D26="Venta acciones",$H26*$G26-$I26,"")))))</f>
        <v/>
      </c>
      <c r="L26" s="15">
        <f>IF($A26="","",IF($D26="Compra acciones",$G26,IF($D26="Venta acciones",-$G26,0)))</f>
        <v/>
      </c>
      <c r="M26" s="14">
        <f>IF($A26="","",IF($D26="Venta put",$E26*$G26*100,0))</f>
        <v/>
      </c>
      <c r="N26" s="16">
        <f>IF($A26="","",IF(OR($D26="Venta put",$D26="Venta call",$D26="Recompra opción"),"Prima","Acciones"))</f>
        <v/>
      </c>
    </row>
    <row r="27">
      <c r="A27" s="17" t="n"/>
      <c r="B27" s="18" t="n"/>
      <c r="C27" s="18" t="n"/>
      <c r="D27" s="18" t="n"/>
      <c r="E27" s="19" t="n"/>
      <c r="F27" s="17" t="n"/>
      <c r="G27" s="20" t="n"/>
      <c r="H27" s="19" t="n"/>
      <c r="I27" s="19" t="n"/>
      <c r="J27" s="18" t="n"/>
      <c r="K27" s="14">
        <f>IF($A27="","",IF(OR($D27="Venta put",$D27="Venta call"),$H27*$G27*100-$I27,IF($D27="Recompra opción",-$H27*$G27*100-$I27,IF($D27="Compra acciones",-$H27*$G27-$I27,IF($D27="Venta acciones",$H27*$G27-$I27,"")))))</f>
        <v/>
      </c>
      <c r="L27" s="15">
        <f>IF($A27="","",IF($D27="Compra acciones",$G27,IF($D27="Venta acciones",-$G27,0)))</f>
        <v/>
      </c>
      <c r="M27" s="14">
        <f>IF($A27="","",IF($D27="Venta put",$E27*$G27*100,0))</f>
        <v/>
      </c>
      <c r="N27" s="16">
        <f>IF($A27="","",IF(OR($D27="Venta put",$D27="Venta call",$D27="Recompra opción"),"Prima","Acciones"))</f>
        <v/>
      </c>
    </row>
    <row r="28">
      <c r="A28" s="17" t="n"/>
      <c r="B28" s="18" t="n"/>
      <c r="C28" s="18" t="n"/>
      <c r="D28" s="18" t="n"/>
      <c r="E28" s="19" t="n"/>
      <c r="F28" s="17" t="n"/>
      <c r="G28" s="20" t="n"/>
      <c r="H28" s="19" t="n"/>
      <c r="I28" s="19" t="n"/>
      <c r="J28" s="18" t="n"/>
      <c r="K28" s="14">
        <f>IF($A28="","",IF(OR($D28="Venta put",$D28="Venta call"),$H28*$G28*100-$I28,IF($D28="Recompra opción",-$H28*$G28*100-$I28,IF($D28="Compra acciones",-$H28*$G28-$I28,IF($D28="Venta acciones",$H28*$G28-$I28,"")))))</f>
        <v/>
      </c>
      <c r="L28" s="15">
        <f>IF($A28="","",IF($D28="Compra acciones",$G28,IF($D28="Venta acciones",-$G28,0)))</f>
        <v/>
      </c>
      <c r="M28" s="14">
        <f>IF($A28="","",IF($D28="Venta put",$E28*$G28*100,0))</f>
        <v/>
      </c>
      <c r="N28" s="16">
        <f>IF($A28="","",IF(OR($D28="Venta put",$D28="Venta call",$D28="Recompra opción"),"Prima","Acciones"))</f>
        <v/>
      </c>
    </row>
    <row r="29">
      <c r="A29" s="17" t="n"/>
      <c r="B29" s="18" t="n"/>
      <c r="C29" s="18" t="n"/>
      <c r="D29" s="18" t="n"/>
      <c r="E29" s="19" t="n"/>
      <c r="F29" s="17" t="n"/>
      <c r="G29" s="20" t="n"/>
      <c r="H29" s="19" t="n"/>
      <c r="I29" s="19" t="n"/>
      <c r="J29" s="18" t="n"/>
      <c r="K29" s="14">
        <f>IF($A29="","",IF(OR($D29="Venta put",$D29="Venta call"),$H29*$G29*100-$I29,IF($D29="Recompra opción",-$H29*$G29*100-$I29,IF($D29="Compra acciones",-$H29*$G29-$I29,IF($D29="Venta acciones",$H29*$G29-$I29,"")))))</f>
        <v/>
      </c>
      <c r="L29" s="15">
        <f>IF($A29="","",IF($D29="Compra acciones",$G29,IF($D29="Venta acciones",-$G29,0)))</f>
        <v/>
      </c>
      <c r="M29" s="14">
        <f>IF($A29="","",IF($D29="Venta put",$E29*$G29*100,0))</f>
        <v/>
      </c>
      <c r="N29" s="16">
        <f>IF($A29="","",IF(OR($D29="Venta put",$D29="Venta call",$D29="Recompra opción"),"Prima","Acciones"))</f>
        <v/>
      </c>
    </row>
    <row r="30">
      <c r="A30" s="17" t="n"/>
      <c r="B30" s="18" t="n"/>
      <c r="C30" s="18" t="n"/>
      <c r="D30" s="18" t="n"/>
      <c r="E30" s="19" t="n"/>
      <c r="F30" s="17" t="n"/>
      <c r="G30" s="20" t="n"/>
      <c r="H30" s="19" t="n"/>
      <c r="I30" s="19" t="n"/>
      <c r="J30" s="18" t="n"/>
      <c r="K30" s="14">
        <f>IF($A30="","",IF(OR($D30="Venta put",$D30="Venta call"),$H30*$G30*100-$I30,IF($D30="Recompra opción",-$H30*$G30*100-$I30,IF($D30="Compra acciones",-$H30*$G30-$I30,IF($D30="Venta acciones",$H30*$G30-$I30,"")))))</f>
        <v/>
      </c>
      <c r="L30" s="15">
        <f>IF($A30="","",IF($D30="Compra acciones",$G30,IF($D30="Venta acciones",-$G30,0)))</f>
        <v/>
      </c>
      <c r="M30" s="14">
        <f>IF($A30="","",IF($D30="Venta put",$E30*$G30*100,0))</f>
        <v/>
      </c>
      <c r="N30" s="16">
        <f>IF($A30="","",IF(OR($D30="Venta put",$D30="Venta call",$D30="Recompra opción"),"Prima","Acciones"))</f>
        <v/>
      </c>
    </row>
    <row r="31">
      <c r="A31" s="17" t="n"/>
      <c r="B31" s="18" t="n"/>
      <c r="C31" s="18" t="n"/>
      <c r="D31" s="18" t="n"/>
      <c r="E31" s="19" t="n"/>
      <c r="F31" s="17" t="n"/>
      <c r="G31" s="20" t="n"/>
      <c r="H31" s="19" t="n"/>
      <c r="I31" s="19" t="n"/>
      <c r="J31" s="18" t="n"/>
      <c r="K31" s="14">
        <f>IF($A31="","",IF(OR($D31="Venta put",$D31="Venta call"),$H31*$G31*100-$I31,IF($D31="Recompra opción",-$H31*$G31*100-$I31,IF($D31="Compra acciones",-$H31*$G31-$I31,IF($D31="Venta acciones",$H31*$G31-$I31,"")))))</f>
        <v/>
      </c>
      <c r="L31" s="15">
        <f>IF($A31="","",IF($D31="Compra acciones",$G31,IF($D31="Venta acciones",-$G31,0)))</f>
        <v/>
      </c>
      <c r="M31" s="14">
        <f>IF($A31="","",IF($D31="Venta put",$E31*$G31*100,0))</f>
        <v/>
      </c>
      <c r="N31" s="16">
        <f>IF($A31="","",IF(OR($D31="Venta put",$D31="Venta call",$D31="Recompra opción"),"Prima","Acciones"))</f>
        <v/>
      </c>
    </row>
    <row r="32">
      <c r="A32" s="17" t="n"/>
      <c r="B32" s="18" t="n"/>
      <c r="C32" s="18" t="n"/>
      <c r="D32" s="18" t="n"/>
      <c r="E32" s="19" t="n"/>
      <c r="F32" s="17" t="n"/>
      <c r="G32" s="20" t="n"/>
      <c r="H32" s="19" t="n"/>
      <c r="I32" s="19" t="n"/>
      <c r="J32" s="18" t="n"/>
      <c r="K32" s="14">
        <f>IF($A32="","",IF(OR($D32="Venta put",$D32="Venta call"),$H32*$G32*100-$I32,IF($D32="Recompra opción",-$H32*$G32*100-$I32,IF($D32="Compra acciones",-$H32*$G32-$I32,IF($D32="Venta acciones",$H32*$G32-$I32,"")))))</f>
        <v/>
      </c>
      <c r="L32" s="15">
        <f>IF($A32="","",IF($D32="Compra acciones",$G32,IF($D32="Venta acciones",-$G32,0)))</f>
        <v/>
      </c>
      <c r="M32" s="14">
        <f>IF($A32="","",IF($D32="Venta put",$E32*$G32*100,0))</f>
        <v/>
      </c>
      <c r="N32" s="16">
        <f>IF($A32="","",IF(OR($D32="Venta put",$D32="Venta call",$D32="Recompra opción"),"Prima","Acciones"))</f>
        <v/>
      </c>
    </row>
    <row r="33">
      <c r="A33" s="17" t="n"/>
      <c r="B33" s="18" t="n"/>
      <c r="C33" s="18" t="n"/>
      <c r="D33" s="18" t="n"/>
      <c r="E33" s="19" t="n"/>
      <c r="F33" s="17" t="n"/>
      <c r="G33" s="20" t="n"/>
      <c r="H33" s="19" t="n"/>
      <c r="I33" s="19" t="n"/>
      <c r="J33" s="18" t="n"/>
      <c r="K33" s="14">
        <f>IF($A33="","",IF(OR($D33="Venta put",$D33="Venta call"),$H33*$G33*100-$I33,IF($D33="Recompra opción",-$H33*$G33*100-$I33,IF($D33="Compra acciones",-$H33*$G33-$I33,IF($D33="Venta acciones",$H33*$G33-$I33,"")))))</f>
        <v/>
      </c>
      <c r="L33" s="15">
        <f>IF($A33="","",IF($D33="Compra acciones",$G33,IF($D33="Venta acciones",-$G33,0)))</f>
        <v/>
      </c>
      <c r="M33" s="14">
        <f>IF($A33="","",IF($D33="Venta put",$E33*$G33*100,0))</f>
        <v/>
      </c>
      <c r="N33" s="16">
        <f>IF($A33="","",IF(OR($D33="Venta put",$D33="Venta call",$D33="Recompra opción"),"Prima","Acciones"))</f>
        <v/>
      </c>
    </row>
    <row r="34">
      <c r="A34" s="17" t="n"/>
      <c r="B34" s="18" t="n"/>
      <c r="C34" s="18" t="n"/>
      <c r="D34" s="18" t="n"/>
      <c r="E34" s="19" t="n"/>
      <c r="F34" s="17" t="n"/>
      <c r="G34" s="20" t="n"/>
      <c r="H34" s="19" t="n"/>
      <c r="I34" s="19" t="n"/>
      <c r="J34" s="18" t="n"/>
      <c r="K34" s="14">
        <f>IF($A34="","",IF(OR($D34="Venta put",$D34="Venta call"),$H34*$G34*100-$I34,IF($D34="Recompra opción",-$H34*$G34*100-$I34,IF($D34="Compra acciones",-$H34*$G34-$I34,IF($D34="Venta acciones",$H34*$G34-$I34,"")))))</f>
        <v/>
      </c>
      <c r="L34" s="15">
        <f>IF($A34="","",IF($D34="Compra acciones",$G34,IF($D34="Venta acciones",-$G34,0)))</f>
        <v/>
      </c>
      <c r="M34" s="14">
        <f>IF($A34="","",IF($D34="Venta put",$E34*$G34*100,0))</f>
        <v/>
      </c>
      <c r="N34" s="16">
        <f>IF($A34="","",IF(OR($D34="Venta put",$D34="Venta call",$D34="Recompra opción"),"Prima","Acciones"))</f>
        <v/>
      </c>
    </row>
    <row r="35">
      <c r="A35" s="17" t="n"/>
      <c r="B35" s="18" t="n"/>
      <c r="C35" s="18" t="n"/>
      <c r="D35" s="18" t="n"/>
      <c r="E35" s="19" t="n"/>
      <c r="F35" s="17" t="n"/>
      <c r="G35" s="20" t="n"/>
      <c r="H35" s="19" t="n"/>
      <c r="I35" s="19" t="n"/>
      <c r="J35" s="18" t="n"/>
      <c r="K35" s="14">
        <f>IF($A35="","",IF(OR($D35="Venta put",$D35="Venta call"),$H35*$G35*100-$I35,IF($D35="Recompra opción",-$H35*$G35*100-$I35,IF($D35="Compra acciones",-$H35*$G35-$I35,IF($D35="Venta acciones",$H35*$G35-$I35,"")))))</f>
        <v/>
      </c>
      <c r="L35" s="15">
        <f>IF($A35="","",IF($D35="Compra acciones",$G35,IF($D35="Venta acciones",-$G35,0)))</f>
        <v/>
      </c>
      <c r="M35" s="14">
        <f>IF($A35="","",IF($D35="Venta put",$E35*$G35*100,0))</f>
        <v/>
      </c>
      <c r="N35" s="16">
        <f>IF($A35="","",IF(OR($D35="Venta put",$D35="Venta call",$D35="Recompra opción"),"Prima","Acciones"))</f>
        <v/>
      </c>
    </row>
    <row r="36">
      <c r="A36" s="17" t="n"/>
      <c r="B36" s="18" t="n"/>
      <c r="C36" s="18" t="n"/>
      <c r="D36" s="18" t="n"/>
      <c r="E36" s="19" t="n"/>
      <c r="F36" s="17" t="n"/>
      <c r="G36" s="20" t="n"/>
      <c r="H36" s="19" t="n"/>
      <c r="I36" s="19" t="n"/>
      <c r="J36" s="18" t="n"/>
      <c r="K36" s="14">
        <f>IF($A36="","",IF(OR($D36="Venta put",$D36="Venta call"),$H36*$G36*100-$I36,IF($D36="Recompra opción",-$H36*$G36*100-$I36,IF($D36="Compra acciones",-$H36*$G36-$I36,IF($D36="Venta acciones",$H36*$G36-$I36,"")))))</f>
        <v/>
      </c>
      <c r="L36" s="15">
        <f>IF($A36="","",IF($D36="Compra acciones",$G36,IF($D36="Venta acciones",-$G36,0)))</f>
        <v/>
      </c>
      <c r="M36" s="14">
        <f>IF($A36="","",IF($D36="Venta put",$E36*$G36*100,0))</f>
        <v/>
      </c>
      <c r="N36" s="16">
        <f>IF($A36="","",IF(OR($D36="Venta put",$D36="Venta call",$D36="Recompra opción"),"Prima","Acciones"))</f>
        <v/>
      </c>
    </row>
    <row r="37">
      <c r="A37" s="17" t="n"/>
      <c r="B37" s="18" t="n"/>
      <c r="C37" s="18" t="n"/>
      <c r="D37" s="18" t="n"/>
      <c r="E37" s="19" t="n"/>
      <c r="F37" s="17" t="n"/>
      <c r="G37" s="20" t="n"/>
      <c r="H37" s="19" t="n"/>
      <c r="I37" s="19" t="n"/>
      <c r="J37" s="18" t="n"/>
      <c r="K37" s="14">
        <f>IF($A37="","",IF(OR($D37="Venta put",$D37="Venta call"),$H37*$G37*100-$I37,IF($D37="Recompra opción",-$H37*$G37*100-$I37,IF($D37="Compra acciones",-$H37*$G37-$I37,IF($D37="Venta acciones",$H37*$G37-$I37,"")))))</f>
        <v/>
      </c>
      <c r="L37" s="15">
        <f>IF($A37="","",IF($D37="Compra acciones",$G37,IF($D37="Venta acciones",-$G37,0)))</f>
        <v/>
      </c>
      <c r="M37" s="14">
        <f>IF($A37="","",IF($D37="Venta put",$E37*$G37*100,0))</f>
        <v/>
      </c>
      <c r="N37" s="16">
        <f>IF($A37="","",IF(OR($D37="Venta put",$D37="Venta call",$D37="Recompra opción"),"Prima","Acciones"))</f>
        <v/>
      </c>
    </row>
    <row r="38">
      <c r="A38" s="17" t="n"/>
      <c r="B38" s="18" t="n"/>
      <c r="C38" s="18" t="n"/>
      <c r="D38" s="18" t="n"/>
      <c r="E38" s="19" t="n"/>
      <c r="F38" s="17" t="n"/>
      <c r="G38" s="20" t="n"/>
      <c r="H38" s="19" t="n"/>
      <c r="I38" s="19" t="n"/>
      <c r="J38" s="18" t="n"/>
      <c r="K38" s="14">
        <f>IF($A38="","",IF(OR($D38="Venta put",$D38="Venta call"),$H38*$G38*100-$I38,IF($D38="Recompra opción",-$H38*$G38*100-$I38,IF($D38="Compra acciones",-$H38*$G38-$I38,IF($D38="Venta acciones",$H38*$G38-$I38,"")))))</f>
        <v/>
      </c>
      <c r="L38" s="15">
        <f>IF($A38="","",IF($D38="Compra acciones",$G38,IF($D38="Venta acciones",-$G38,0)))</f>
        <v/>
      </c>
      <c r="M38" s="14">
        <f>IF($A38="","",IF($D38="Venta put",$E38*$G38*100,0))</f>
        <v/>
      </c>
      <c r="N38" s="16">
        <f>IF($A38="","",IF(OR($D38="Venta put",$D38="Venta call",$D38="Recompra opción"),"Prima","Acciones"))</f>
        <v/>
      </c>
    </row>
    <row r="39">
      <c r="A39" s="17" t="n"/>
      <c r="B39" s="18" t="n"/>
      <c r="C39" s="18" t="n"/>
      <c r="D39" s="18" t="n"/>
      <c r="E39" s="19" t="n"/>
      <c r="F39" s="17" t="n"/>
      <c r="G39" s="20" t="n"/>
      <c r="H39" s="19" t="n"/>
      <c r="I39" s="19" t="n"/>
      <c r="J39" s="18" t="n"/>
      <c r="K39" s="14">
        <f>IF($A39="","",IF(OR($D39="Venta put",$D39="Venta call"),$H39*$G39*100-$I39,IF($D39="Recompra opción",-$H39*$G39*100-$I39,IF($D39="Compra acciones",-$H39*$G39-$I39,IF($D39="Venta acciones",$H39*$G39-$I39,"")))))</f>
        <v/>
      </c>
      <c r="L39" s="15">
        <f>IF($A39="","",IF($D39="Compra acciones",$G39,IF($D39="Venta acciones",-$G39,0)))</f>
        <v/>
      </c>
      <c r="M39" s="14">
        <f>IF($A39="","",IF($D39="Venta put",$E39*$G39*100,0))</f>
        <v/>
      </c>
      <c r="N39" s="16">
        <f>IF($A39="","",IF(OR($D39="Venta put",$D39="Venta call",$D39="Recompra opción"),"Prima","Acciones"))</f>
        <v/>
      </c>
    </row>
    <row r="40">
      <c r="A40" s="17" t="n"/>
      <c r="B40" s="18" t="n"/>
      <c r="C40" s="18" t="n"/>
      <c r="D40" s="18" t="n"/>
      <c r="E40" s="19" t="n"/>
      <c r="F40" s="17" t="n"/>
      <c r="G40" s="20" t="n"/>
      <c r="H40" s="19" t="n"/>
      <c r="I40" s="19" t="n"/>
      <c r="J40" s="18" t="n"/>
      <c r="K40" s="14">
        <f>IF($A40="","",IF(OR($D40="Venta put",$D40="Venta call"),$H40*$G40*100-$I40,IF($D40="Recompra opción",-$H40*$G40*100-$I40,IF($D40="Compra acciones",-$H40*$G40-$I40,IF($D40="Venta acciones",$H40*$G40-$I40,"")))))</f>
        <v/>
      </c>
      <c r="L40" s="15">
        <f>IF($A40="","",IF($D40="Compra acciones",$G40,IF($D40="Venta acciones",-$G40,0)))</f>
        <v/>
      </c>
      <c r="M40" s="14">
        <f>IF($A40="","",IF($D40="Venta put",$E40*$G40*100,0))</f>
        <v/>
      </c>
      <c r="N40" s="16">
        <f>IF($A40="","",IF(OR($D40="Venta put",$D40="Venta call",$D40="Recompra opción"),"Prima","Acciones"))</f>
        <v/>
      </c>
    </row>
    <row r="41">
      <c r="A41" s="17" t="n"/>
      <c r="B41" s="18" t="n"/>
      <c r="C41" s="18" t="n"/>
      <c r="D41" s="18" t="n"/>
      <c r="E41" s="19" t="n"/>
      <c r="F41" s="17" t="n"/>
      <c r="G41" s="20" t="n"/>
      <c r="H41" s="19" t="n"/>
      <c r="I41" s="19" t="n"/>
      <c r="J41" s="18" t="n"/>
      <c r="K41" s="14">
        <f>IF($A41="","",IF(OR($D41="Venta put",$D41="Venta call"),$H41*$G41*100-$I41,IF($D41="Recompra opción",-$H41*$G41*100-$I41,IF($D41="Compra acciones",-$H41*$G41-$I41,IF($D41="Venta acciones",$H41*$G41-$I41,"")))))</f>
        <v/>
      </c>
      <c r="L41" s="15">
        <f>IF($A41="","",IF($D41="Compra acciones",$G41,IF($D41="Venta acciones",-$G41,0)))</f>
        <v/>
      </c>
      <c r="M41" s="14">
        <f>IF($A41="","",IF($D41="Venta put",$E41*$G41*100,0))</f>
        <v/>
      </c>
      <c r="N41" s="16">
        <f>IF($A41="","",IF(OR($D41="Venta put",$D41="Venta call",$D41="Recompra opción"),"Prima","Acciones"))</f>
        <v/>
      </c>
    </row>
    <row r="42">
      <c r="A42" s="17" t="n"/>
      <c r="B42" s="18" t="n"/>
      <c r="C42" s="18" t="n"/>
      <c r="D42" s="18" t="n"/>
      <c r="E42" s="19" t="n"/>
      <c r="F42" s="17" t="n"/>
      <c r="G42" s="20" t="n"/>
      <c r="H42" s="19" t="n"/>
      <c r="I42" s="19" t="n"/>
      <c r="J42" s="18" t="n"/>
      <c r="K42" s="14">
        <f>IF($A42="","",IF(OR($D42="Venta put",$D42="Venta call"),$H42*$G42*100-$I42,IF($D42="Recompra opción",-$H42*$G42*100-$I42,IF($D42="Compra acciones",-$H42*$G42-$I42,IF($D42="Venta acciones",$H42*$G42-$I42,"")))))</f>
        <v/>
      </c>
      <c r="L42" s="15">
        <f>IF($A42="","",IF($D42="Compra acciones",$G42,IF($D42="Venta acciones",-$G42,0)))</f>
        <v/>
      </c>
      <c r="M42" s="14">
        <f>IF($A42="","",IF($D42="Venta put",$E42*$G42*100,0))</f>
        <v/>
      </c>
      <c r="N42" s="16">
        <f>IF($A42="","",IF(OR($D42="Venta put",$D42="Venta call",$D42="Recompra opción"),"Prima","Acciones"))</f>
        <v/>
      </c>
    </row>
    <row r="43">
      <c r="A43" s="17" t="n"/>
      <c r="B43" s="18" t="n"/>
      <c r="C43" s="18" t="n"/>
      <c r="D43" s="18" t="n"/>
      <c r="E43" s="19" t="n"/>
      <c r="F43" s="17" t="n"/>
      <c r="G43" s="20" t="n"/>
      <c r="H43" s="19" t="n"/>
      <c r="I43" s="19" t="n"/>
      <c r="J43" s="18" t="n"/>
      <c r="K43" s="14">
        <f>IF($A43="","",IF(OR($D43="Venta put",$D43="Venta call"),$H43*$G43*100-$I43,IF($D43="Recompra opción",-$H43*$G43*100-$I43,IF($D43="Compra acciones",-$H43*$G43-$I43,IF($D43="Venta acciones",$H43*$G43-$I43,"")))))</f>
        <v/>
      </c>
      <c r="L43" s="15">
        <f>IF($A43="","",IF($D43="Compra acciones",$G43,IF($D43="Venta acciones",-$G43,0)))</f>
        <v/>
      </c>
      <c r="M43" s="14">
        <f>IF($A43="","",IF($D43="Venta put",$E43*$G43*100,0))</f>
        <v/>
      </c>
      <c r="N43" s="16">
        <f>IF($A43="","",IF(OR($D43="Venta put",$D43="Venta call",$D43="Recompra opción"),"Prima","Acciones"))</f>
        <v/>
      </c>
    </row>
    <row r="44">
      <c r="A44" s="17" t="n"/>
      <c r="B44" s="18" t="n"/>
      <c r="C44" s="18" t="n"/>
      <c r="D44" s="18" t="n"/>
      <c r="E44" s="19" t="n"/>
      <c r="F44" s="17" t="n"/>
      <c r="G44" s="20" t="n"/>
      <c r="H44" s="19" t="n"/>
      <c r="I44" s="19" t="n"/>
      <c r="J44" s="18" t="n"/>
      <c r="K44" s="14">
        <f>IF($A44="","",IF(OR($D44="Venta put",$D44="Venta call"),$H44*$G44*100-$I44,IF($D44="Recompra opción",-$H44*$G44*100-$I44,IF($D44="Compra acciones",-$H44*$G44-$I44,IF($D44="Venta acciones",$H44*$G44-$I44,"")))))</f>
        <v/>
      </c>
      <c r="L44" s="15">
        <f>IF($A44="","",IF($D44="Compra acciones",$G44,IF($D44="Venta acciones",-$G44,0)))</f>
        <v/>
      </c>
      <c r="M44" s="14">
        <f>IF($A44="","",IF($D44="Venta put",$E44*$G44*100,0))</f>
        <v/>
      </c>
      <c r="N44" s="16">
        <f>IF($A44="","",IF(OR($D44="Venta put",$D44="Venta call",$D44="Recompra opción"),"Prima","Acciones"))</f>
        <v/>
      </c>
    </row>
    <row r="45">
      <c r="A45" s="17" t="n"/>
      <c r="B45" s="18" t="n"/>
      <c r="C45" s="18" t="n"/>
      <c r="D45" s="18" t="n"/>
      <c r="E45" s="19" t="n"/>
      <c r="F45" s="17" t="n"/>
      <c r="G45" s="20" t="n"/>
      <c r="H45" s="19" t="n"/>
      <c r="I45" s="19" t="n"/>
      <c r="J45" s="18" t="n"/>
      <c r="K45" s="14">
        <f>IF($A45="","",IF(OR($D45="Venta put",$D45="Venta call"),$H45*$G45*100-$I45,IF($D45="Recompra opción",-$H45*$G45*100-$I45,IF($D45="Compra acciones",-$H45*$G45-$I45,IF($D45="Venta acciones",$H45*$G45-$I45,"")))))</f>
        <v/>
      </c>
      <c r="L45" s="15">
        <f>IF($A45="","",IF($D45="Compra acciones",$G45,IF($D45="Venta acciones",-$G45,0)))</f>
        <v/>
      </c>
      <c r="M45" s="14">
        <f>IF($A45="","",IF($D45="Venta put",$E45*$G45*100,0))</f>
        <v/>
      </c>
      <c r="N45" s="16">
        <f>IF($A45="","",IF(OR($D45="Venta put",$D45="Venta call",$D45="Recompra opción"),"Prima","Acciones"))</f>
        <v/>
      </c>
    </row>
    <row r="46">
      <c r="A46" s="17" t="n"/>
      <c r="B46" s="18" t="n"/>
      <c r="C46" s="18" t="n"/>
      <c r="D46" s="18" t="n"/>
      <c r="E46" s="19" t="n"/>
      <c r="F46" s="17" t="n"/>
      <c r="G46" s="20" t="n"/>
      <c r="H46" s="19" t="n"/>
      <c r="I46" s="19" t="n"/>
      <c r="J46" s="18" t="n"/>
      <c r="K46" s="14">
        <f>IF($A46="","",IF(OR($D46="Venta put",$D46="Venta call"),$H46*$G46*100-$I46,IF($D46="Recompra opción",-$H46*$G46*100-$I46,IF($D46="Compra acciones",-$H46*$G46-$I46,IF($D46="Venta acciones",$H46*$G46-$I46,"")))))</f>
        <v/>
      </c>
      <c r="L46" s="15">
        <f>IF($A46="","",IF($D46="Compra acciones",$G46,IF($D46="Venta acciones",-$G46,0)))</f>
        <v/>
      </c>
      <c r="M46" s="14">
        <f>IF($A46="","",IF($D46="Venta put",$E46*$G46*100,0))</f>
        <v/>
      </c>
      <c r="N46" s="16">
        <f>IF($A46="","",IF(OR($D46="Venta put",$D46="Venta call",$D46="Recompra opción"),"Prima","Acciones"))</f>
        <v/>
      </c>
    </row>
    <row r="47">
      <c r="A47" s="17" t="n"/>
      <c r="B47" s="18" t="n"/>
      <c r="C47" s="18" t="n"/>
      <c r="D47" s="18" t="n"/>
      <c r="E47" s="19" t="n"/>
      <c r="F47" s="17" t="n"/>
      <c r="G47" s="20" t="n"/>
      <c r="H47" s="19" t="n"/>
      <c r="I47" s="19" t="n"/>
      <c r="J47" s="18" t="n"/>
      <c r="K47" s="14">
        <f>IF($A47="","",IF(OR($D47="Venta put",$D47="Venta call"),$H47*$G47*100-$I47,IF($D47="Recompra opción",-$H47*$G47*100-$I47,IF($D47="Compra acciones",-$H47*$G47-$I47,IF($D47="Venta acciones",$H47*$G47-$I47,"")))))</f>
        <v/>
      </c>
      <c r="L47" s="15">
        <f>IF($A47="","",IF($D47="Compra acciones",$G47,IF($D47="Venta acciones",-$G47,0)))</f>
        <v/>
      </c>
      <c r="M47" s="14">
        <f>IF($A47="","",IF($D47="Venta put",$E47*$G47*100,0))</f>
        <v/>
      </c>
      <c r="N47" s="16">
        <f>IF($A47="","",IF(OR($D47="Venta put",$D47="Venta call",$D47="Recompra opción"),"Prima","Acciones"))</f>
        <v/>
      </c>
    </row>
    <row r="48">
      <c r="A48" s="17" t="n"/>
      <c r="B48" s="18" t="n"/>
      <c r="C48" s="18" t="n"/>
      <c r="D48" s="18" t="n"/>
      <c r="E48" s="19" t="n"/>
      <c r="F48" s="17" t="n"/>
      <c r="G48" s="20" t="n"/>
      <c r="H48" s="19" t="n"/>
      <c r="I48" s="19" t="n"/>
      <c r="J48" s="18" t="n"/>
      <c r="K48" s="14">
        <f>IF($A48="","",IF(OR($D48="Venta put",$D48="Venta call"),$H48*$G48*100-$I48,IF($D48="Recompra opción",-$H48*$G48*100-$I48,IF($D48="Compra acciones",-$H48*$G48-$I48,IF($D48="Venta acciones",$H48*$G48-$I48,"")))))</f>
        <v/>
      </c>
      <c r="L48" s="15">
        <f>IF($A48="","",IF($D48="Compra acciones",$G48,IF($D48="Venta acciones",-$G48,0)))</f>
        <v/>
      </c>
      <c r="M48" s="14">
        <f>IF($A48="","",IF($D48="Venta put",$E48*$G48*100,0))</f>
        <v/>
      </c>
      <c r="N48" s="16">
        <f>IF($A48="","",IF(OR($D48="Venta put",$D48="Venta call",$D48="Recompra opción"),"Prima","Acciones"))</f>
        <v/>
      </c>
    </row>
    <row r="49">
      <c r="A49" s="17" t="n"/>
      <c r="B49" s="18" t="n"/>
      <c r="C49" s="18" t="n"/>
      <c r="D49" s="18" t="n"/>
      <c r="E49" s="19" t="n"/>
      <c r="F49" s="17" t="n"/>
      <c r="G49" s="20" t="n"/>
      <c r="H49" s="19" t="n"/>
      <c r="I49" s="19" t="n"/>
      <c r="J49" s="18" t="n"/>
      <c r="K49" s="14">
        <f>IF($A49="","",IF(OR($D49="Venta put",$D49="Venta call"),$H49*$G49*100-$I49,IF($D49="Recompra opción",-$H49*$G49*100-$I49,IF($D49="Compra acciones",-$H49*$G49-$I49,IF($D49="Venta acciones",$H49*$G49-$I49,"")))))</f>
        <v/>
      </c>
      <c r="L49" s="15">
        <f>IF($A49="","",IF($D49="Compra acciones",$G49,IF($D49="Venta acciones",-$G49,0)))</f>
        <v/>
      </c>
      <c r="M49" s="14">
        <f>IF($A49="","",IF($D49="Venta put",$E49*$G49*100,0))</f>
        <v/>
      </c>
      <c r="N49" s="16">
        <f>IF($A49="","",IF(OR($D49="Venta put",$D49="Venta call",$D49="Recompra opción"),"Prima","Acciones"))</f>
        <v/>
      </c>
    </row>
    <row r="50">
      <c r="A50" s="17" t="n"/>
      <c r="B50" s="18" t="n"/>
      <c r="C50" s="18" t="n"/>
      <c r="D50" s="18" t="n"/>
      <c r="E50" s="19" t="n"/>
      <c r="F50" s="17" t="n"/>
      <c r="G50" s="20" t="n"/>
      <c r="H50" s="19" t="n"/>
      <c r="I50" s="19" t="n"/>
      <c r="J50" s="18" t="n"/>
      <c r="K50" s="14">
        <f>IF($A50="","",IF(OR($D50="Venta put",$D50="Venta call"),$H50*$G50*100-$I50,IF($D50="Recompra opción",-$H50*$G50*100-$I50,IF($D50="Compra acciones",-$H50*$G50-$I50,IF($D50="Venta acciones",$H50*$G50-$I50,"")))))</f>
        <v/>
      </c>
      <c r="L50" s="15">
        <f>IF($A50="","",IF($D50="Compra acciones",$G50,IF($D50="Venta acciones",-$G50,0)))</f>
        <v/>
      </c>
      <c r="M50" s="14">
        <f>IF($A50="","",IF($D50="Venta put",$E50*$G50*100,0))</f>
        <v/>
      </c>
      <c r="N50" s="16">
        <f>IF($A50="","",IF(OR($D50="Venta put",$D50="Venta call",$D50="Recompra opción"),"Prima","Acciones"))</f>
        <v/>
      </c>
    </row>
    <row r="51">
      <c r="A51" s="17" t="n"/>
      <c r="B51" s="18" t="n"/>
      <c r="C51" s="18" t="n"/>
      <c r="D51" s="18" t="n"/>
      <c r="E51" s="19" t="n"/>
      <c r="F51" s="17" t="n"/>
      <c r="G51" s="20" t="n"/>
      <c r="H51" s="19" t="n"/>
      <c r="I51" s="19" t="n"/>
      <c r="J51" s="18" t="n"/>
      <c r="K51" s="14">
        <f>IF($A51="","",IF(OR($D51="Venta put",$D51="Venta call"),$H51*$G51*100-$I51,IF($D51="Recompra opción",-$H51*$G51*100-$I51,IF($D51="Compra acciones",-$H51*$G51-$I51,IF($D51="Venta acciones",$H51*$G51-$I51,"")))))</f>
        <v/>
      </c>
      <c r="L51" s="15">
        <f>IF($A51="","",IF($D51="Compra acciones",$G51,IF($D51="Venta acciones",-$G51,0)))</f>
        <v/>
      </c>
      <c r="M51" s="14">
        <f>IF($A51="","",IF($D51="Venta put",$E51*$G51*100,0))</f>
        <v/>
      </c>
      <c r="N51" s="16">
        <f>IF($A51="","",IF(OR($D51="Venta put",$D51="Venta call",$D51="Recompra opción"),"Prima","Acciones"))</f>
        <v/>
      </c>
    </row>
    <row r="52">
      <c r="A52" s="17" t="n"/>
      <c r="B52" s="18" t="n"/>
      <c r="C52" s="18" t="n"/>
      <c r="D52" s="18" t="n"/>
      <c r="E52" s="19" t="n"/>
      <c r="F52" s="17" t="n"/>
      <c r="G52" s="20" t="n"/>
      <c r="H52" s="19" t="n"/>
      <c r="I52" s="19" t="n"/>
      <c r="J52" s="18" t="n"/>
      <c r="K52" s="14">
        <f>IF($A52="","",IF(OR($D52="Venta put",$D52="Venta call"),$H52*$G52*100-$I52,IF($D52="Recompra opción",-$H52*$G52*100-$I52,IF($D52="Compra acciones",-$H52*$G52-$I52,IF($D52="Venta acciones",$H52*$G52-$I52,"")))))</f>
        <v/>
      </c>
      <c r="L52" s="15">
        <f>IF($A52="","",IF($D52="Compra acciones",$G52,IF($D52="Venta acciones",-$G52,0)))</f>
        <v/>
      </c>
      <c r="M52" s="14">
        <f>IF($A52="","",IF($D52="Venta put",$E52*$G52*100,0))</f>
        <v/>
      </c>
      <c r="N52" s="16">
        <f>IF($A52="","",IF(OR($D52="Venta put",$D52="Venta call",$D52="Recompra opción"),"Prima","Acciones"))</f>
        <v/>
      </c>
    </row>
    <row r="53">
      <c r="A53" s="17" t="n"/>
      <c r="B53" s="18" t="n"/>
      <c r="C53" s="18" t="n"/>
      <c r="D53" s="18" t="n"/>
      <c r="E53" s="19" t="n"/>
      <c r="F53" s="17" t="n"/>
      <c r="G53" s="20" t="n"/>
      <c r="H53" s="19" t="n"/>
      <c r="I53" s="19" t="n"/>
      <c r="J53" s="18" t="n"/>
      <c r="K53" s="14">
        <f>IF($A53="","",IF(OR($D53="Venta put",$D53="Venta call"),$H53*$G53*100-$I53,IF($D53="Recompra opción",-$H53*$G53*100-$I53,IF($D53="Compra acciones",-$H53*$G53-$I53,IF($D53="Venta acciones",$H53*$G53-$I53,"")))))</f>
        <v/>
      </c>
      <c r="L53" s="15">
        <f>IF($A53="","",IF($D53="Compra acciones",$G53,IF($D53="Venta acciones",-$G53,0)))</f>
        <v/>
      </c>
      <c r="M53" s="14">
        <f>IF($A53="","",IF($D53="Venta put",$E53*$G53*100,0))</f>
        <v/>
      </c>
      <c r="N53" s="16">
        <f>IF($A53="","",IF(OR($D53="Venta put",$D53="Venta call",$D53="Recompra opción"),"Prima","Acciones"))</f>
        <v/>
      </c>
    </row>
    <row r="54">
      <c r="A54" s="17" t="n"/>
      <c r="B54" s="18" t="n"/>
      <c r="C54" s="18" t="n"/>
      <c r="D54" s="18" t="n"/>
      <c r="E54" s="19" t="n"/>
      <c r="F54" s="17" t="n"/>
      <c r="G54" s="20" t="n"/>
      <c r="H54" s="19" t="n"/>
      <c r="I54" s="19" t="n"/>
      <c r="J54" s="18" t="n"/>
      <c r="K54" s="14">
        <f>IF($A54="","",IF(OR($D54="Venta put",$D54="Venta call"),$H54*$G54*100-$I54,IF($D54="Recompra opción",-$H54*$G54*100-$I54,IF($D54="Compra acciones",-$H54*$G54-$I54,IF($D54="Venta acciones",$H54*$G54-$I54,"")))))</f>
        <v/>
      </c>
      <c r="L54" s="15">
        <f>IF($A54="","",IF($D54="Compra acciones",$G54,IF($D54="Venta acciones",-$G54,0)))</f>
        <v/>
      </c>
      <c r="M54" s="14">
        <f>IF($A54="","",IF($D54="Venta put",$E54*$G54*100,0))</f>
        <v/>
      </c>
      <c r="N54" s="16">
        <f>IF($A54="","",IF(OR($D54="Venta put",$D54="Venta call",$D54="Recompra opción"),"Prima","Acciones"))</f>
        <v/>
      </c>
    </row>
    <row r="55">
      <c r="A55" s="17" t="n"/>
      <c r="B55" s="18" t="n"/>
      <c r="C55" s="18" t="n"/>
      <c r="D55" s="18" t="n"/>
      <c r="E55" s="19" t="n"/>
      <c r="F55" s="17" t="n"/>
      <c r="G55" s="20" t="n"/>
      <c r="H55" s="19" t="n"/>
      <c r="I55" s="19" t="n"/>
      <c r="J55" s="18" t="n"/>
      <c r="K55" s="14">
        <f>IF($A55="","",IF(OR($D55="Venta put",$D55="Venta call"),$H55*$G55*100-$I55,IF($D55="Recompra opción",-$H55*$G55*100-$I55,IF($D55="Compra acciones",-$H55*$G55-$I55,IF($D55="Venta acciones",$H55*$G55-$I55,"")))))</f>
        <v/>
      </c>
      <c r="L55" s="15">
        <f>IF($A55="","",IF($D55="Compra acciones",$G55,IF($D55="Venta acciones",-$G55,0)))</f>
        <v/>
      </c>
      <c r="M55" s="14">
        <f>IF($A55="","",IF($D55="Venta put",$E55*$G55*100,0))</f>
        <v/>
      </c>
      <c r="N55" s="16">
        <f>IF($A55="","",IF(OR($D55="Venta put",$D55="Venta call",$D55="Recompra opción"),"Prima","Acciones"))</f>
        <v/>
      </c>
    </row>
    <row r="56">
      <c r="A56" s="17" t="n"/>
      <c r="B56" s="18" t="n"/>
      <c r="C56" s="18" t="n"/>
      <c r="D56" s="18" t="n"/>
      <c r="E56" s="19" t="n"/>
      <c r="F56" s="17" t="n"/>
      <c r="G56" s="20" t="n"/>
      <c r="H56" s="19" t="n"/>
      <c r="I56" s="19" t="n"/>
      <c r="J56" s="18" t="n"/>
      <c r="K56" s="14">
        <f>IF($A56="","",IF(OR($D56="Venta put",$D56="Venta call"),$H56*$G56*100-$I56,IF($D56="Recompra opción",-$H56*$G56*100-$I56,IF($D56="Compra acciones",-$H56*$G56-$I56,IF($D56="Venta acciones",$H56*$G56-$I56,"")))))</f>
        <v/>
      </c>
      <c r="L56" s="15">
        <f>IF($A56="","",IF($D56="Compra acciones",$G56,IF($D56="Venta acciones",-$G56,0)))</f>
        <v/>
      </c>
      <c r="M56" s="14">
        <f>IF($A56="","",IF($D56="Venta put",$E56*$G56*100,0))</f>
        <v/>
      </c>
      <c r="N56" s="16">
        <f>IF($A56="","",IF(OR($D56="Venta put",$D56="Venta call",$D56="Recompra opción"),"Prima","Acciones"))</f>
        <v/>
      </c>
    </row>
    <row r="57">
      <c r="A57" s="17" t="n"/>
      <c r="B57" s="18" t="n"/>
      <c r="C57" s="18" t="n"/>
      <c r="D57" s="18" t="n"/>
      <c r="E57" s="19" t="n"/>
      <c r="F57" s="17" t="n"/>
      <c r="G57" s="20" t="n"/>
      <c r="H57" s="19" t="n"/>
      <c r="I57" s="19" t="n"/>
      <c r="J57" s="18" t="n"/>
      <c r="K57" s="14">
        <f>IF($A57="","",IF(OR($D57="Venta put",$D57="Venta call"),$H57*$G57*100-$I57,IF($D57="Recompra opción",-$H57*$G57*100-$I57,IF($D57="Compra acciones",-$H57*$G57-$I57,IF($D57="Venta acciones",$H57*$G57-$I57,"")))))</f>
        <v/>
      </c>
      <c r="L57" s="15">
        <f>IF($A57="","",IF($D57="Compra acciones",$G57,IF($D57="Venta acciones",-$G57,0)))</f>
        <v/>
      </c>
      <c r="M57" s="14">
        <f>IF($A57="","",IF($D57="Venta put",$E57*$G57*100,0))</f>
        <v/>
      </c>
      <c r="N57" s="16">
        <f>IF($A57="","",IF(OR($D57="Venta put",$D57="Venta call",$D57="Recompra opción"),"Prima","Acciones"))</f>
        <v/>
      </c>
    </row>
    <row r="58">
      <c r="A58" s="17" t="n"/>
      <c r="B58" s="18" t="n"/>
      <c r="C58" s="18" t="n"/>
      <c r="D58" s="18" t="n"/>
      <c r="E58" s="19" t="n"/>
      <c r="F58" s="17" t="n"/>
      <c r="G58" s="20" t="n"/>
      <c r="H58" s="19" t="n"/>
      <c r="I58" s="19" t="n"/>
      <c r="J58" s="18" t="n"/>
      <c r="K58" s="14">
        <f>IF($A58="","",IF(OR($D58="Venta put",$D58="Venta call"),$H58*$G58*100-$I58,IF($D58="Recompra opción",-$H58*$G58*100-$I58,IF($D58="Compra acciones",-$H58*$G58-$I58,IF($D58="Venta acciones",$H58*$G58-$I58,"")))))</f>
        <v/>
      </c>
      <c r="L58" s="15">
        <f>IF($A58="","",IF($D58="Compra acciones",$G58,IF($D58="Venta acciones",-$G58,0)))</f>
        <v/>
      </c>
      <c r="M58" s="14">
        <f>IF($A58="","",IF($D58="Venta put",$E58*$G58*100,0))</f>
        <v/>
      </c>
      <c r="N58" s="16">
        <f>IF($A58="","",IF(OR($D58="Venta put",$D58="Venta call",$D58="Recompra opción"),"Prima","Acciones"))</f>
        <v/>
      </c>
    </row>
    <row r="59">
      <c r="A59" s="17" t="n"/>
      <c r="B59" s="18" t="n"/>
      <c r="C59" s="18" t="n"/>
      <c r="D59" s="18" t="n"/>
      <c r="E59" s="19" t="n"/>
      <c r="F59" s="17" t="n"/>
      <c r="G59" s="20" t="n"/>
      <c r="H59" s="19" t="n"/>
      <c r="I59" s="19" t="n"/>
      <c r="J59" s="18" t="n"/>
      <c r="K59" s="14">
        <f>IF($A59="","",IF(OR($D59="Venta put",$D59="Venta call"),$H59*$G59*100-$I59,IF($D59="Recompra opción",-$H59*$G59*100-$I59,IF($D59="Compra acciones",-$H59*$G59-$I59,IF($D59="Venta acciones",$H59*$G59-$I59,"")))))</f>
        <v/>
      </c>
      <c r="L59" s="15">
        <f>IF($A59="","",IF($D59="Compra acciones",$G59,IF($D59="Venta acciones",-$G59,0)))</f>
        <v/>
      </c>
      <c r="M59" s="14">
        <f>IF($A59="","",IF($D59="Venta put",$E59*$G59*100,0))</f>
        <v/>
      </c>
      <c r="N59" s="16">
        <f>IF($A59="","",IF(OR($D59="Venta put",$D59="Venta call",$D59="Recompra opción"),"Prima","Acciones"))</f>
        <v/>
      </c>
    </row>
    <row r="60">
      <c r="A60" s="17" t="n"/>
      <c r="B60" s="18" t="n"/>
      <c r="C60" s="18" t="n"/>
      <c r="D60" s="18" t="n"/>
      <c r="E60" s="19" t="n"/>
      <c r="F60" s="17" t="n"/>
      <c r="G60" s="20" t="n"/>
      <c r="H60" s="19" t="n"/>
      <c r="I60" s="19" t="n"/>
      <c r="J60" s="18" t="n"/>
      <c r="K60" s="14">
        <f>IF($A60="","",IF(OR($D60="Venta put",$D60="Venta call"),$H60*$G60*100-$I60,IF($D60="Recompra opción",-$H60*$G60*100-$I60,IF($D60="Compra acciones",-$H60*$G60-$I60,IF($D60="Venta acciones",$H60*$G60-$I60,"")))))</f>
        <v/>
      </c>
      <c r="L60" s="15">
        <f>IF($A60="","",IF($D60="Compra acciones",$G60,IF($D60="Venta acciones",-$G60,0)))</f>
        <v/>
      </c>
      <c r="M60" s="14">
        <f>IF($A60="","",IF($D60="Venta put",$E60*$G60*100,0))</f>
        <v/>
      </c>
      <c r="N60" s="16">
        <f>IF($A60="","",IF(OR($D60="Venta put",$D60="Venta call",$D60="Recompra opción"),"Prima","Acciones"))</f>
        <v/>
      </c>
    </row>
    <row r="61">
      <c r="A61" s="17" t="n"/>
      <c r="B61" s="18" t="n"/>
      <c r="C61" s="18" t="n"/>
      <c r="D61" s="18" t="n"/>
      <c r="E61" s="19" t="n"/>
      <c r="F61" s="17" t="n"/>
      <c r="G61" s="20" t="n"/>
      <c r="H61" s="19" t="n"/>
      <c r="I61" s="19" t="n"/>
      <c r="J61" s="18" t="n"/>
      <c r="K61" s="14">
        <f>IF($A61="","",IF(OR($D61="Venta put",$D61="Venta call"),$H61*$G61*100-$I61,IF($D61="Recompra opción",-$H61*$G61*100-$I61,IF($D61="Compra acciones",-$H61*$G61-$I61,IF($D61="Venta acciones",$H61*$G61-$I61,"")))))</f>
        <v/>
      </c>
      <c r="L61" s="15">
        <f>IF($A61="","",IF($D61="Compra acciones",$G61,IF($D61="Venta acciones",-$G61,0)))</f>
        <v/>
      </c>
      <c r="M61" s="14">
        <f>IF($A61="","",IF($D61="Venta put",$E61*$G61*100,0))</f>
        <v/>
      </c>
      <c r="N61" s="16">
        <f>IF($A61="","",IF(OR($D61="Venta put",$D61="Venta call",$D61="Recompra opción"),"Prima","Acciones"))</f>
        <v/>
      </c>
    </row>
    <row r="62">
      <c r="A62" s="17" t="n"/>
      <c r="B62" s="18" t="n"/>
      <c r="C62" s="18" t="n"/>
      <c r="D62" s="18" t="n"/>
      <c r="E62" s="19" t="n"/>
      <c r="F62" s="17" t="n"/>
      <c r="G62" s="20" t="n"/>
      <c r="H62" s="19" t="n"/>
      <c r="I62" s="19" t="n"/>
      <c r="J62" s="18" t="n"/>
      <c r="K62" s="14">
        <f>IF($A62="","",IF(OR($D62="Venta put",$D62="Venta call"),$H62*$G62*100-$I62,IF($D62="Recompra opción",-$H62*$G62*100-$I62,IF($D62="Compra acciones",-$H62*$G62-$I62,IF($D62="Venta acciones",$H62*$G62-$I62,"")))))</f>
        <v/>
      </c>
      <c r="L62" s="15">
        <f>IF($A62="","",IF($D62="Compra acciones",$G62,IF($D62="Venta acciones",-$G62,0)))</f>
        <v/>
      </c>
      <c r="M62" s="14">
        <f>IF($A62="","",IF($D62="Venta put",$E62*$G62*100,0))</f>
        <v/>
      </c>
      <c r="N62" s="16">
        <f>IF($A62="","",IF(OR($D62="Venta put",$D62="Venta call",$D62="Recompra opción"),"Prima","Acciones"))</f>
        <v/>
      </c>
    </row>
    <row r="63">
      <c r="A63" s="17" t="n"/>
      <c r="B63" s="18" t="n"/>
      <c r="C63" s="18" t="n"/>
      <c r="D63" s="18" t="n"/>
      <c r="E63" s="19" t="n"/>
      <c r="F63" s="17" t="n"/>
      <c r="G63" s="20" t="n"/>
      <c r="H63" s="19" t="n"/>
      <c r="I63" s="19" t="n"/>
      <c r="J63" s="18" t="n"/>
      <c r="K63" s="14">
        <f>IF($A63="","",IF(OR($D63="Venta put",$D63="Venta call"),$H63*$G63*100-$I63,IF($D63="Recompra opción",-$H63*$G63*100-$I63,IF($D63="Compra acciones",-$H63*$G63-$I63,IF($D63="Venta acciones",$H63*$G63-$I63,"")))))</f>
        <v/>
      </c>
      <c r="L63" s="15">
        <f>IF($A63="","",IF($D63="Compra acciones",$G63,IF($D63="Venta acciones",-$G63,0)))</f>
        <v/>
      </c>
      <c r="M63" s="14">
        <f>IF($A63="","",IF($D63="Venta put",$E63*$G63*100,0))</f>
        <v/>
      </c>
      <c r="N63" s="16">
        <f>IF($A63="","",IF(OR($D63="Venta put",$D63="Venta call",$D63="Recompra opción"),"Prima","Acciones"))</f>
        <v/>
      </c>
    </row>
    <row r="64">
      <c r="A64" s="17" t="n"/>
      <c r="B64" s="18" t="n"/>
      <c r="C64" s="18" t="n"/>
      <c r="D64" s="18" t="n"/>
      <c r="E64" s="19" t="n"/>
      <c r="F64" s="17" t="n"/>
      <c r="G64" s="20" t="n"/>
      <c r="H64" s="19" t="n"/>
      <c r="I64" s="19" t="n"/>
      <c r="J64" s="18" t="n"/>
      <c r="K64" s="14">
        <f>IF($A64="","",IF(OR($D64="Venta put",$D64="Venta call"),$H64*$G64*100-$I64,IF($D64="Recompra opción",-$H64*$G64*100-$I64,IF($D64="Compra acciones",-$H64*$G64-$I64,IF($D64="Venta acciones",$H64*$G64-$I64,"")))))</f>
        <v/>
      </c>
      <c r="L64" s="15">
        <f>IF($A64="","",IF($D64="Compra acciones",$G64,IF($D64="Venta acciones",-$G64,0)))</f>
        <v/>
      </c>
      <c r="M64" s="14">
        <f>IF($A64="","",IF($D64="Venta put",$E64*$G64*100,0))</f>
        <v/>
      </c>
      <c r="N64" s="16">
        <f>IF($A64="","",IF(OR($D64="Venta put",$D64="Venta call",$D64="Recompra opción"),"Prima","Acciones"))</f>
        <v/>
      </c>
    </row>
    <row r="65">
      <c r="A65" s="17" t="n"/>
      <c r="B65" s="18" t="n"/>
      <c r="C65" s="18" t="n"/>
      <c r="D65" s="18" t="n"/>
      <c r="E65" s="19" t="n"/>
      <c r="F65" s="17" t="n"/>
      <c r="G65" s="20" t="n"/>
      <c r="H65" s="19" t="n"/>
      <c r="I65" s="19" t="n"/>
      <c r="J65" s="18" t="n"/>
      <c r="K65" s="14">
        <f>IF($A65="","",IF(OR($D65="Venta put",$D65="Venta call"),$H65*$G65*100-$I65,IF($D65="Recompra opción",-$H65*$G65*100-$I65,IF($D65="Compra acciones",-$H65*$G65-$I65,IF($D65="Venta acciones",$H65*$G65-$I65,"")))))</f>
        <v/>
      </c>
      <c r="L65" s="15">
        <f>IF($A65="","",IF($D65="Compra acciones",$G65,IF($D65="Venta acciones",-$G65,0)))</f>
        <v/>
      </c>
      <c r="M65" s="14">
        <f>IF($A65="","",IF($D65="Venta put",$E65*$G65*100,0))</f>
        <v/>
      </c>
      <c r="N65" s="16">
        <f>IF($A65="","",IF(OR($D65="Venta put",$D65="Venta call",$D65="Recompra opción"),"Prima","Acciones"))</f>
        <v/>
      </c>
    </row>
    <row r="66">
      <c r="A66" s="17" t="n"/>
      <c r="B66" s="18" t="n"/>
      <c r="C66" s="18" t="n"/>
      <c r="D66" s="18" t="n"/>
      <c r="E66" s="19" t="n"/>
      <c r="F66" s="17" t="n"/>
      <c r="G66" s="20" t="n"/>
      <c r="H66" s="19" t="n"/>
      <c r="I66" s="19" t="n"/>
      <c r="J66" s="18" t="n"/>
      <c r="K66" s="14">
        <f>IF($A66="","",IF(OR($D66="Venta put",$D66="Venta call"),$H66*$G66*100-$I66,IF($D66="Recompra opción",-$H66*$G66*100-$I66,IF($D66="Compra acciones",-$H66*$G66-$I66,IF($D66="Venta acciones",$H66*$G66-$I66,"")))))</f>
        <v/>
      </c>
      <c r="L66" s="15">
        <f>IF($A66="","",IF($D66="Compra acciones",$G66,IF($D66="Venta acciones",-$G66,0)))</f>
        <v/>
      </c>
      <c r="M66" s="14">
        <f>IF($A66="","",IF($D66="Venta put",$E66*$G66*100,0))</f>
        <v/>
      </c>
      <c r="N66" s="16">
        <f>IF($A66="","",IF(OR($D66="Venta put",$D66="Venta call",$D66="Recompra opción"),"Prima","Acciones"))</f>
        <v/>
      </c>
    </row>
    <row r="67">
      <c r="A67" s="17" t="n"/>
      <c r="B67" s="18" t="n"/>
      <c r="C67" s="18" t="n"/>
      <c r="D67" s="18" t="n"/>
      <c r="E67" s="19" t="n"/>
      <c r="F67" s="17" t="n"/>
      <c r="G67" s="20" t="n"/>
      <c r="H67" s="19" t="n"/>
      <c r="I67" s="19" t="n"/>
      <c r="J67" s="18" t="n"/>
      <c r="K67" s="14">
        <f>IF($A67="","",IF(OR($D67="Venta put",$D67="Venta call"),$H67*$G67*100-$I67,IF($D67="Recompra opción",-$H67*$G67*100-$I67,IF($D67="Compra acciones",-$H67*$G67-$I67,IF($D67="Venta acciones",$H67*$G67-$I67,"")))))</f>
        <v/>
      </c>
      <c r="L67" s="15">
        <f>IF($A67="","",IF($D67="Compra acciones",$G67,IF($D67="Venta acciones",-$G67,0)))</f>
        <v/>
      </c>
      <c r="M67" s="14">
        <f>IF($A67="","",IF($D67="Venta put",$E67*$G67*100,0))</f>
        <v/>
      </c>
      <c r="N67" s="16">
        <f>IF($A67="","",IF(OR($D67="Venta put",$D67="Venta call",$D67="Recompra opción"),"Prima","Acciones"))</f>
        <v/>
      </c>
    </row>
    <row r="68">
      <c r="A68" s="17" t="n"/>
      <c r="B68" s="18" t="n"/>
      <c r="C68" s="18" t="n"/>
      <c r="D68" s="18" t="n"/>
      <c r="E68" s="19" t="n"/>
      <c r="F68" s="17" t="n"/>
      <c r="G68" s="20" t="n"/>
      <c r="H68" s="19" t="n"/>
      <c r="I68" s="19" t="n"/>
      <c r="J68" s="18" t="n"/>
      <c r="K68" s="14">
        <f>IF($A68="","",IF(OR($D68="Venta put",$D68="Venta call"),$H68*$G68*100-$I68,IF($D68="Recompra opción",-$H68*$G68*100-$I68,IF($D68="Compra acciones",-$H68*$G68-$I68,IF($D68="Venta acciones",$H68*$G68-$I68,"")))))</f>
        <v/>
      </c>
      <c r="L68" s="15">
        <f>IF($A68="","",IF($D68="Compra acciones",$G68,IF($D68="Venta acciones",-$G68,0)))</f>
        <v/>
      </c>
      <c r="M68" s="14">
        <f>IF($A68="","",IF($D68="Venta put",$E68*$G68*100,0))</f>
        <v/>
      </c>
      <c r="N68" s="16">
        <f>IF($A68="","",IF(OR($D68="Venta put",$D68="Venta call",$D68="Recompra opción"),"Prima","Acciones"))</f>
        <v/>
      </c>
    </row>
    <row r="69">
      <c r="A69" s="17" t="n"/>
      <c r="B69" s="18" t="n"/>
      <c r="C69" s="18" t="n"/>
      <c r="D69" s="18" t="n"/>
      <c r="E69" s="19" t="n"/>
      <c r="F69" s="17" t="n"/>
      <c r="G69" s="20" t="n"/>
      <c r="H69" s="19" t="n"/>
      <c r="I69" s="19" t="n"/>
      <c r="J69" s="18" t="n"/>
      <c r="K69" s="14">
        <f>IF($A69="","",IF(OR($D69="Venta put",$D69="Venta call"),$H69*$G69*100-$I69,IF($D69="Recompra opción",-$H69*$G69*100-$I69,IF($D69="Compra acciones",-$H69*$G69-$I69,IF($D69="Venta acciones",$H69*$G69-$I69,"")))))</f>
        <v/>
      </c>
      <c r="L69" s="15">
        <f>IF($A69="","",IF($D69="Compra acciones",$G69,IF($D69="Venta acciones",-$G69,0)))</f>
        <v/>
      </c>
      <c r="M69" s="14">
        <f>IF($A69="","",IF($D69="Venta put",$E69*$G69*100,0))</f>
        <v/>
      </c>
      <c r="N69" s="16">
        <f>IF($A69="","",IF(OR($D69="Venta put",$D69="Venta call",$D69="Recompra opción"),"Prima","Acciones"))</f>
        <v/>
      </c>
    </row>
    <row r="70">
      <c r="A70" s="17" t="n"/>
      <c r="B70" s="18" t="n"/>
      <c r="C70" s="18" t="n"/>
      <c r="D70" s="18" t="n"/>
      <c r="E70" s="19" t="n"/>
      <c r="F70" s="17" t="n"/>
      <c r="G70" s="20" t="n"/>
      <c r="H70" s="19" t="n"/>
      <c r="I70" s="19" t="n"/>
      <c r="J70" s="18" t="n"/>
      <c r="K70" s="14">
        <f>IF($A70="","",IF(OR($D70="Venta put",$D70="Venta call"),$H70*$G70*100-$I70,IF($D70="Recompra opción",-$H70*$G70*100-$I70,IF($D70="Compra acciones",-$H70*$G70-$I70,IF($D70="Venta acciones",$H70*$G70-$I70,"")))))</f>
        <v/>
      </c>
      <c r="L70" s="15">
        <f>IF($A70="","",IF($D70="Compra acciones",$G70,IF($D70="Venta acciones",-$G70,0)))</f>
        <v/>
      </c>
      <c r="M70" s="14">
        <f>IF($A70="","",IF($D70="Venta put",$E70*$G70*100,0))</f>
        <v/>
      </c>
      <c r="N70" s="16">
        <f>IF($A70="","",IF(OR($D70="Venta put",$D70="Venta call",$D70="Recompra opción"),"Prima","Acciones"))</f>
        <v/>
      </c>
    </row>
    <row r="71">
      <c r="A71" s="17" t="n"/>
      <c r="B71" s="18" t="n"/>
      <c r="C71" s="18" t="n"/>
      <c r="D71" s="18" t="n"/>
      <c r="E71" s="19" t="n"/>
      <c r="F71" s="17" t="n"/>
      <c r="G71" s="20" t="n"/>
      <c r="H71" s="19" t="n"/>
      <c r="I71" s="19" t="n"/>
      <c r="J71" s="18" t="n"/>
      <c r="K71" s="14">
        <f>IF($A71="","",IF(OR($D71="Venta put",$D71="Venta call"),$H71*$G71*100-$I71,IF($D71="Recompra opción",-$H71*$G71*100-$I71,IF($D71="Compra acciones",-$H71*$G71-$I71,IF($D71="Venta acciones",$H71*$G71-$I71,"")))))</f>
        <v/>
      </c>
      <c r="L71" s="15">
        <f>IF($A71="","",IF($D71="Compra acciones",$G71,IF($D71="Venta acciones",-$G71,0)))</f>
        <v/>
      </c>
      <c r="M71" s="14">
        <f>IF($A71="","",IF($D71="Venta put",$E71*$G71*100,0))</f>
        <v/>
      </c>
      <c r="N71" s="16">
        <f>IF($A71="","",IF(OR($D71="Venta put",$D71="Venta call",$D71="Recompra opción"),"Prima","Acciones"))</f>
        <v/>
      </c>
    </row>
    <row r="72">
      <c r="A72" s="17" t="n"/>
      <c r="B72" s="18" t="n"/>
      <c r="C72" s="18" t="n"/>
      <c r="D72" s="18" t="n"/>
      <c r="E72" s="19" t="n"/>
      <c r="F72" s="17" t="n"/>
      <c r="G72" s="20" t="n"/>
      <c r="H72" s="19" t="n"/>
      <c r="I72" s="19" t="n"/>
      <c r="J72" s="18" t="n"/>
      <c r="K72" s="14">
        <f>IF($A72="","",IF(OR($D72="Venta put",$D72="Venta call"),$H72*$G72*100-$I72,IF($D72="Recompra opción",-$H72*$G72*100-$I72,IF($D72="Compra acciones",-$H72*$G72-$I72,IF($D72="Venta acciones",$H72*$G72-$I72,"")))))</f>
        <v/>
      </c>
      <c r="L72" s="15">
        <f>IF($A72="","",IF($D72="Compra acciones",$G72,IF($D72="Venta acciones",-$G72,0)))</f>
        <v/>
      </c>
      <c r="M72" s="14">
        <f>IF($A72="","",IF($D72="Venta put",$E72*$G72*100,0))</f>
        <v/>
      </c>
      <c r="N72" s="16">
        <f>IF($A72="","",IF(OR($D72="Venta put",$D72="Venta call",$D72="Recompra opción"),"Prima","Acciones"))</f>
        <v/>
      </c>
    </row>
    <row r="73">
      <c r="A73" s="17" t="n"/>
      <c r="B73" s="18" t="n"/>
      <c r="C73" s="18" t="n"/>
      <c r="D73" s="18" t="n"/>
      <c r="E73" s="19" t="n"/>
      <c r="F73" s="17" t="n"/>
      <c r="G73" s="20" t="n"/>
      <c r="H73" s="19" t="n"/>
      <c r="I73" s="19" t="n"/>
      <c r="J73" s="18" t="n"/>
      <c r="K73" s="14">
        <f>IF($A73="","",IF(OR($D73="Venta put",$D73="Venta call"),$H73*$G73*100-$I73,IF($D73="Recompra opción",-$H73*$G73*100-$I73,IF($D73="Compra acciones",-$H73*$G73-$I73,IF($D73="Venta acciones",$H73*$G73-$I73,"")))))</f>
        <v/>
      </c>
      <c r="L73" s="15">
        <f>IF($A73="","",IF($D73="Compra acciones",$G73,IF($D73="Venta acciones",-$G73,0)))</f>
        <v/>
      </c>
      <c r="M73" s="14">
        <f>IF($A73="","",IF($D73="Venta put",$E73*$G73*100,0))</f>
        <v/>
      </c>
      <c r="N73" s="16">
        <f>IF($A73="","",IF(OR($D73="Venta put",$D73="Venta call",$D73="Recompra opción"),"Prima","Acciones"))</f>
        <v/>
      </c>
    </row>
    <row r="74">
      <c r="A74" s="17" t="n"/>
      <c r="B74" s="18" t="n"/>
      <c r="C74" s="18" t="n"/>
      <c r="D74" s="18" t="n"/>
      <c r="E74" s="19" t="n"/>
      <c r="F74" s="17" t="n"/>
      <c r="G74" s="20" t="n"/>
      <c r="H74" s="19" t="n"/>
      <c r="I74" s="19" t="n"/>
      <c r="J74" s="18" t="n"/>
      <c r="K74" s="14">
        <f>IF($A74="","",IF(OR($D74="Venta put",$D74="Venta call"),$H74*$G74*100-$I74,IF($D74="Recompra opción",-$H74*$G74*100-$I74,IF($D74="Compra acciones",-$H74*$G74-$I74,IF($D74="Venta acciones",$H74*$G74-$I74,"")))))</f>
        <v/>
      </c>
      <c r="L74" s="15">
        <f>IF($A74="","",IF($D74="Compra acciones",$G74,IF($D74="Venta acciones",-$G74,0)))</f>
        <v/>
      </c>
      <c r="M74" s="14">
        <f>IF($A74="","",IF($D74="Venta put",$E74*$G74*100,0))</f>
        <v/>
      </c>
      <c r="N74" s="16">
        <f>IF($A74="","",IF(OR($D74="Venta put",$D74="Venta call",$D74="Recompra opción"),"Prima","Acciones"))</f>
        <v/>
      </c>
    </row>
    <row r="75">
      <c r="A75" s="17" t="n"/>
      <c r="B75" s="18" t="n"/>
      <c r="C75" s="18" t="n"/>
      <c r="D75" s="18" t="n"/>
      <c r="E75" s="19" t="n"/>
      <c r="F75" s="17" t="n"/>
      <c r="G75" s="20" t="n"/>
      <c r="H75" s="19" t="n"/>
      <c r="I75" s="19" t="n"/>
      <c r="J75" s="18" t="n"/>
      <c r="K75" s="14">
        <f>IF($A75="","",IF(OR($D75="Venta put",$D75="Venta call"),$H75*$G75*100-$I75,IF($D75="Recompra opción",-$H75*$G75*100-$I75,IF($D75="Compra acciones",-$H75*$G75-$I75,IF($D75="Venta acciones",$H75*$G75-$I75,"")))))</f>
        <v/>
      </c>
      <c r="L75" s="15">
        <f>IF($A75="","",IF($D75="Compra acciones",$G75,IF($D75="Venta acciones",-$G75,0)))</f>
        <v/>
      </c>
      <c r="M75" s="14">
        <f>IF($A75="","",IF($D75="Venta put",$E75*$G75*100,0))</f>
        <v/>
      </c>
      <c r="N75" s="16">
        <f>IF($A75="","",IF(OR($D75="Venta put",$D75="Venta call",$D75="Recompra opción"),"Prima","Acciones"))</f>
        <v/>
      </c>
    </row>
    <row r="76">
      <c r="A76" s="17" t="n"/>
      <c r="B76" s="18" t="n"/>
      <c r="C76" s="18" t="n"/>
      <c r="D76" s="18" t="n"/>
      <c r="E76" s="19" t="n"/>
      <c r="F76" s="17" t="n"/>
      <c r="G76" s="20" t="n"/>
      <c r="H76" s="19" t="n"/>
      <c r="I76" s="19" t="n"/>
      <c r="J76" s="18" t="n"/>
      <c r="K76" s="14">
        <f>IF($A76="","",IF(OR($D76="Venta put",$D76="Venta call"),$H76*$G76*100-$I76,IF($D76="Recompra opción",-$H76*$G76*100-$I76,IF($D76="Compra acciones",-$H76*$G76-$I76,IF($D76="Venta acciones",$H76*$G76-$I76,"")))))</f>
        <v/>
      </c>
      <c r="L76" s="15">
        <f>IF($A76="","",IF($D76="Compra acciones",$G76,IF($D76="Venta acciones",-$G76,0)))</f>
        <v/>
      </c>
      <c r="M76" s="14">
        <f>IF($A76="","",IF($D76="Venta put",$E76*$G76*100,0))</f>
        <v/>
      </c>
      <c r="N76" s="16">
        <f>IF($A76="","",IF(OR($D76="Venta put",$D76="Venta call",$D76="Recompra opción"),"Prima","Acciones"))</f>
        <v/>
      </c>
    </row>
    <row r="77">
      <c r="A77" s="17" t="n"/>
      <c r="B77" s="18" t="n"/>
      <c r="C77" s="18" t="n"/>
      <c r="D77" s="18" t="n"/>
      <c r="E77" s="19" t="n"/>
      <c r="F77" s="17" t="n"/>
      <c r="G77" s="20" t="n"/>
      <c r="H77" s="19" t="n"/>
      <c r="I77" s="19" t="n"/>
      <c r="J77" s="18" t="n"/>
      <c r="K77" s="14">
        <f>IF($A77="","",IF(OR($D77="Venta put",$D77="Venta call"),$H77*$G77*100-$I77,IF($D77="Recompra opción",-$H77*$G77*100-$I77,IF($D77="Compra acciones",-$H77*$G77-$I77,IF($D77="Venta acciones",$H77*$G77-$I77,"")))))</f>
        <v/>
      </c>
      <c r="L77" s="15">
        <f>IF($A77="","",IF($D77="Compra acciones",$G77,IF($D77="Venta acciones",-$G77,0)))</f>
        <v/>
      </c>
      <c r="M77" s="14">
        <f>IF($A77="","",IF($D77="Venta put",$E77*$G77*100,0))</f>
        <v/>
      </c>
      <c r="N77" s="16">
        <f>IF($A77="","",IF(OR($D77="Venta put",$D77="Venta call",$D77="Recompra opción"),"Prima","Acciones"))</f>
        <v/>
      </c>
    </row>
    <row r="78">
      <c r="A78" s="17" t="n"/>
      <c r="B78" s="18" t="n"/>
      <c r="C78" s="18" t="n"/>
      <c r="D78" s="18" t="n"/>
      <c r="E78" s="19" t="n"/>
      <c r="F78" s="17" t="n"/>
      <c r="G78" s="20" t="n"/>
      <c r="H78" s="19" t="n"/>
      <c r="I78" s="19" t="n"/>
      <c r="J78" s="18" t="n"/>
      <c r="K78" s="14">
        <f>IF($A78="","",IF(OR($D78="Venta put",$D78="Venta call"),$H78*$G78*100-$I78,IF($D78="Recompra opción",-$H78*$G78*100-$I78,IF($D78="Compra acciones",-$H78*$G78-$I78,IF($D78="Venta acciones",$H78*$G78-$I78,"")))))</f>
        <v/>
      </c>
      <c r="L78" s="15">
        <f>IF($A78="","",IF($D78="Compra acciones",$G78,IF($D78="Venta acciones",-$G78,0)))</f>
        <v/>
      </c>
      <c r="M78" s="14">
        <f>IF($A78="","",IF($D78="Venta put",$E78*$G78*100,0))</f>
        <v/>
      </c>
      <c r="N78" s="16">
        <f>IF($A78="","",IF(OR($D78="Venta put",$D78="Venta call",$D78="Recompra opción"),"Prima","Acciones"))</f>
        <v/>
      </c>
    </row>
    <row r="79">
      <c r="A79" s="17" t="n"/>
      <c r="B79" s="18" t="n"/>
      <c r="C79" s="18" t="n"/>
      <c r="D79" s="18" t="n"/>
      <c r="E79" s="19" t="n"/>
      <c r="F79" s="17" t="n"/>
      <c r="G79" s="20" t="n"/>
      <c r="H79" s="19" t="n"/>
      <c r="I79" s="19" t="n"/>
      <c r="J79" s="18" t="n"/>
      <c r="K79" s="14">
        <f>IF($A79="","",IF(OR($D79="Venta put",$D79="Venta call"),$H79*$G79*100-$I79,IF($D79="Recompra opción",-$H79*$G79*100-$I79,IF($D79="Compra acciones",-$H79*$G79-$I79,IF($D79="Venta acciones",$H79*$G79-$I79,"")))))</f>
        <v/>
      </c>
      <c r="L79" s="15">
        <f>IF($A79="","",IF($D79="Compra acciones",$G79,IF($D79="Venta acciones",-$G79,0)))</f>
        <v/>
      </c>
      <c r="M79" s="14">
        <f>IF($A79="","",IF($D79="Venta put",$E79*$G79*100,0))</f>
        <v/>
      </c>
      <c r="N79" s="16">
        <f>IF($A79="","",IF(OR($D79="Venta put",$D79="Venta call",$D79="Recompra opción"),"Prima","Acciones"))</f>
        <v/>
      </c>
    </row>
    <row r="80">
      <c r="A80" s="17" t="n"/>
      <c r="B80" s="18" t="n"/>
      <c r="C80" s="18" t="n"/>
      <c r="D80" s="18" t="n"/>
      <c r="E80" s="19" t="n"/>
      <c r="F80" s="17" t="n"/>
      <c r="G80" s="20" t="n"/>
      <c r="H80" s="19" t="n"/>
      <c r="I80" s="19" t="n"/>
      <c r="J80" s="18" t="n"/>
      <c r="K80" s="14">
        <f>IF($A80="","",IF(OR($D80="Venta put",$D80="Venta call"),$H80*$G80*100-$I80,IF($D80="Recompra opción",-$H80*$G80*100-$I80,IF($D80="Compra acciones",-$H80*$G80-$I80,IF($D80="Venta acciones",$H80*$G80-$I80,"")))))</f>
        <v/>
      </c>
      <c r="L80" s="15">
        <f>IF($A80="","",IF($D80="Compra acciones",$G80,IF($D80="Venta acciones",-$G80,0)))</f>
        <v/>
      </c>
      <c r="M80" s="14">
        <f>IF($A80="","",IF($D80="Venta put",$E80*$G80*100,0))</f>
        <v/>
      </c>
      <c r="N80" s="16">
        <f>IF($A80="","",IF(OR($D80="Venta put",$D80="Venta call",$D80="Recompra opción"),"Prima","Acciones"))</f>
        <v/>
      </c>
    </row>
    <row r="81">
      <c r="A81" s="17" t="n"/>
      <c r="B81" s="18" t="n"/>
      <c r="C81" s="18" t="n"/>
      <c r="D81" s="18" t="n"/>
      <c r="E81" s="19" t="n"/>
      <c r="F81" s="17" t="n"/>
      <c r="G81" s="20" t="n"/>
      <c r="H81" s="19" t="n"/>
      <c r="I81" s="19" t="n"/>
      <c r="J81" s="18" t="n"/>
      <c r="K81" s="14">
        <f>IF($A81="","",IF(OR($D81="Venta put",$D81="Venta call"),$H81*$G81*100-$I81,IF($D81="Recompra opción",-$H81*$G81*100-$I81,IF($D81="Compra acciones",-$H81*$G81-$I81,IF($D81="Venta acciones",$H81*$G81-$I81,"")))))</f>
        <v/>
      </c>
      <c r="L81" s="15">
        <f>IF($A81="","",IF($D81="Compra acciones",$G81,IF($D81="Venta acciones",-$G81,0)))</f>
        <v/>
      </c>
      <c r="M81" s="14">
        <f>IF($A81="","",IF($D81="Venta put",$E81*$G81*100,0))</f>
        <v/>
      </c>
      <c r="N81" s="16">
        <f>IF($A81="","",IF(OR($D81="Venta put",$D81="Venta call",$D81="Recompra opción"),"Prima","Acciones"))</f>
        <v/>
      </c>
    </row>
    <row r="82">
      <c r="A82" s="17" t="n"/>
      <c r="B82" s="18" t="n"/>
      <c r="C82" s="18" t="n"/>
      <c r="D82" s="18" t="n"/>
      <c r="E82" s="19" t="n"/>
      <c r="F82" s="17" t="n"/>
      <c r="G82" s="20" t="n"/>
      <c r="H82" s="19" t="n"/>
      <c r="I82" s="19" t="n"/>
      <c r="J82" s="18" t="n"/>
      <c r="K82" s="14">
        <f>IF($A82="","",IF(OR($D82="Venta put",$D82="Venta call"),$H82*$G82*100-$I82,IF($D82="Recompra opción",-$H82*$G82*100-$I82,IF($D82="Compra acciones",-$H82*$G82-$I82,IF($D82="Venta acciones",$H82*$G82-$I82,"")))))</f>
        <v/>
      </c>
      <c r="L82" s="15">
        <f>IF($A82="","",IF($D82="Compra acciones",$G82,IF($D82="Venta acciones",-$G82,0)))</f>
        <v/>
      </c>
      <c r="M82" s="14">
        <f>IF($A82="","",IF($D82="Venta put",$E82*$G82*100,0))</f>
        <v/>
      </c>
      <c r="N82" s="16">
        <f>IF($A82="","",IF(OR($D82="Venta put",$D82="Venta call",$D82="Recompra opción"),"Prima","Acciones"))</f>
        <v/>
      </c>
    </row>
    <row r="83">
      <c r="A83" s="17" t="n"/>
      <c r="B83" s="18" t="n"/>
      <c r="C83" s="18" t="n"/>
      <c r="D83" s="18" t="n"/>
      <c r="E83" s="19" t="n"/>
      <c r="F83" s="17" t="n"/>
      <c r="G83" s="20" t="n"/>
      <c r="H83" s="19" t="n"/>
      <c r="I83" s="19" t="n"/>
      <c r="J83" s="18" t="n"/>
      <c r="K83" s="14">
        <f>IF($A83="","",IF(OR($D83="Venta put",$D83="Venta call"),$H83*$G83*100-$I83,IF($D83="Recompra opción",-$H83*$G83*100-$I83,IF($D83="Compra acciones",-$H83*$G83-$I83,IF($D83="Venta acciones",$H83*$G83-$I83,"")))))</f>
        <v/>
      </c>
      <c r="L83" s="15">
        <f>IF($A83="","",IF($D83="Compra acciones",$G83,IF($D83="Venta acciones",-$G83,0)))</f>
        <v/>
      </c>
      <c r="M83" s="14">
        <f>IF($A83="","",IF($D83="Venta put",$E83*$G83*100,0))</f>
        <v/>
      </c>
      <c r="N83" s="16">
        <f>IF($A83="","",IF(OR($D83="Venta put",$D83="Venta call",$D83="Recompra opción"),"Prima","Acciones"))</f>
        <v/>
      </c>
    </row>
    <row r="84">
      <c r="A84" s="17" t="n"/>
      <c r="B84" s="18" t="n"/>
      <c r="C84" s="18" t="n"/>
      <c r="D84" s="18" t="n"/>
      <c r="E84" s="19" t="n"/>
      <c r="F84" s="17" t="n"/>
      <c r="G84" s="20" t="n"/>
      <c r="H84" s="19" t="n"/>
      <c r="I84" s="19" t="n"/>
      <c r="J84" s="18" t="n"/>
      <c r="K84" s="14">
        <f>IF($A84="","",IF(OR($D84="Venta put",$D84="Venta call"),$H84*$G84*100-$I84,IF($D84="Recompra opción",-$H84*$G84*100-$I84,IF($D84="Compra acciones",-$H84*$G84-$I84,IF($D84="Venta acciones",$H84*$G84-$I84,"")))))</f>
        <v/>
      </c>
      <c r="L84" s="15">
        <f>IF($A84="","",IF($D84="Compra acciones",$G84,IF($D84="Venta acciones",-$G84,0)))</f>
        <v/>
      </c>
      <c r="M84" s="14">
        <f>IF($A84="","",IF($D84="Venta put",$E84*$G84*100,0))</f>
        <v/>
      </c>
      <c r="N84" s="16">
        <f>IF($A84="","",IF(OR($D84="Venta put",$D84="Venta call",$D84="Recompra opción"),"Prima","Acciones"))</f>
        <v/>
      </c>
    </row>
    <row r="85">
      <c r="A85" s="17" t="n"/>
      <c r="B85" s="18" t="n"/>
      <c r="C85" s="18" t="n"/>
      <c r="D85" s="18" t="n"/>
      <c r="E85" s="19" t="n"/>
      <c r="F85" s="17" t="n"/>
      <c r="G85" s="20" t="n"/>
      <c r="H85" s="19" t="n"/>
      <c r="I85" s="19" t="n"/>
      <c r="J85" s="18" t="n"/>
      <c r="K85" s="14">
        <f>IF($A85="","",IF(OR($D85="Venta put",$D85="Venta call"),$H85*$G85*100-$I85,IF($D85="Recompra opción",-$H85*$G85*100-$I85,IF($D85="Compra acciones",-$H85*$G85-$I85,IF($D85="Venta acciones",$H85*$G85-$I85,"")))))</f>
        <v/>
      </c>
      <c r="L85" s="15">
        <f>IF($A85="","",IF($D85="Compra acciones",$G85,IF($D85="Venta acciones",-$G85,0)))</f>
        <v/>
      </c>
      <c r="M85" s="14">
        <f>IF($A85="","",IF($D85="Venta put",$E85*$G85*100,0))</f>
        <v/>
      </c>
      <c r="N85" s="16">
        <f>IF($A85="","",IF(OR($D85="Venta put",$D85="Venta call",$D85="Recompra opción"),"Prima","Acciones"))</f>
        <v/>
      </c>
    </row>
    <row r="86">
      <c r="A86" s="17" t="n"/>
      <c r="B86" s="18" t="n"/>
      <c r="C86" s="18" t="n"/>
      <c r="D86" s="18" t="n"/>
      <c r="E86" s="19" t="n"/>
      <c r="F86" s="17" t="n"/>
      <c r="G86" s="20" t="n"/>
      <c r="H86" s="19" t="n"/>
      <c r="I86" s="19" t="n"/>
      <c r="J86" s="18" t="n"/>
      <c r="K86" s="14">
        <f>IF($A86="","",IF(OR($D86="Venta put",$D86="Venta call"),$H86*$G86*100-$I86,IF($D86="Recompra opción",-$H86*$G86*100-$I86,IF($D86="Compra acciones",-$H86*$G86-$I86,IF($D86="Venta acciones",$H86*$G86-$I86,"")))))</f>
        <v/>
      </c>
      <c r="L86" s="15">
        <f>IF($A86="","",IF($D86="Compra acciones",$G86,IF($D86="Venta acciones",-$G86,0)))</f>
        <v/>
      </c>
      <c r="M86" s="14">
        <f>IF($A86="","",IF($D86="Venta put",$E86*$G86*100,0))</f>
        <v/>
      </c>
      <c r="N86" s="16">
        <f>IF($A86="","",IF(OR($D86="Venta put",$D86="Venta call",$D86="Recompra opción"),"Prima","Acciones"))</f>
        <v/>
      </c>
    </row>
    <row r="87">
      <c r="A87" s="17" t="n"/>
      <c r="B87" s="18" t="n"/>
      <c r="C87" s="18" t="n"/>
      <c r="D87" s="18" t="n"/>
      <c r="E87" s="19" t="n"/>
      <c r="F87" s="17" t="n"/>
      <c r="G87" s="20" t="n"/>
      <c r="H87" s="19" t="n"/>
      <c r="I87" s="19" t="n"/>
      <c r="J87" s="18" t="n"/>
      <c r="K87" s="14">
        <f>IF($A87="","",IF(OR($D87="Venta put",$D87="Venta call"),$H87*$G87*100-$I87,IF($D87="Recompra opción",-$H87*$G87*100-$I87,IF($D87="Compra acciones",-$H87*$G87-$I87,IF($D87="Venta acciones",$H87*$G87-$I87,"")))))</f>
        <v/>
      </c>
      <c r="L87" s="15">
        <f>IF($A87="","",IF($D87="Compra acciones",$G87,IF($D87="Venta acciones",-$G87,0)))</f>
        <v/>
      </c>
      <c r="M87" s="14">
        <f>IF($A87="","",IF($D87="Venta put",$E87*$G87*100,0))</f>
        <v/>
      </c>
      <c r="N87" s="16">
        <f>IF($A87="","",IF(OR($D87="Venta put",$D87="Venta call",$D87="Recompra opción"),"Prima","Acciones"))</f>
        <v/>
      </c>
    </row>
    <row r="88">
      <c r="A88" s="17" t="n"/>
      <c r="B88" s="18" t="n"/>
      <c r="C88" s="18" t="n"/>
      <c r="D88" s="18" t="n"/>
      <c r="E88" s="19" t="n"/>
      <c r="F88" s="17" t="n"/>
      <c r="G88" s="20" t="n"/>
      <c r="H88" s="19" t="n"/>
      <c r="I88" s="19" t="n"/>
      <c r="J88" s="18" t="n"/>
      <c r="K88" s="14">
        <f>IF($A88="","",IF(OR($D88="Venta put",$D88="Venta call"),$H88*$G88*100-$I88,IF($D88="Recompra opción",-$H88*$G88*100-$I88,IF($D88="Compra acciones",-$H88*$G88-$I88,IF($D88="Venta acciones",$H88*$G88-$I88,"")))))</f>
        <v/>
      </c>
      <c r="L88" s="15">
        <f>IF($A88="","",IF($D88="Compra acciones",$G88,IF($D88="Venta acciones",-$G88,0)))</f>
        <v/>
      </c>
      <c r="M88" s="14">
        <f>IF($A88="","",IF($D88="Venta put",$E88*$G88*100,0))</f>
        <v/>
      </c>
      <c r="N88" s="16">
        <f>IF($A88="","",IF(OR($D88="Venta put",$D88="Venta call",$D88="Recompra opción"),"Prima","Acciones"))</f>
        <v/>
      </c>
    </row>
    <row r="89">
      <c r="A89" s="17" t="n"/>
      <c r="B89" s="18" t="n"/>
      <c r="C89" s="18" t="n"/>
      <c r="D89" s="18" t="n"/>
      <c r="E89" s="19" t="n"/>
      <c r="F89" s="17" t="n"/>
      <c r="G89" s="20" t="n"/>
      <c r="H89" s="19" t="n"/>
      <c r="I89" s="19" t="n"/>
      <c r="J89" s="18" t="n"/>
      <c r="K89" s="14">
        <f>IF($A89="","",IF(OR($D89="Venta put",$D89="Venta call"),$H89*$G89*100-$I89,IF($D89="Recompra opción",-$H89*$G89*100-$I89,IF($D89="Compra acciones",-$H89*$G89-$I89,IF($D89="Venta acciones",$H89*$G89-$I89,"")))))</f>
        <v/>
      </c>
      <c r="L89" s="15">
        <f>IF($A89="","",IF($D89="Compra acciones",$G89,IF($D89="Venta acciones",-$G89,0)))</f>
        <v/>
      </c>
      <c r="M89" s="14">
        <f>IF($A89="","",IF($D89="Venta put",$E89*$G89*100,0))</f>
        <v/>
      </c>
      <c r="N89" s="16">
        <f>IF($A89="","",IF(OR($D89="Venta put",$D89="Venta call",$D89="Recompra opción"),"Prima","Acciones"))</f>
        <v/>
      </c>
    </row>
    <row r="90">
      <c r="A90" s="17" t="n"/>
      <c r="B90" s="18" t="n"/>
      <c r="C90" s="18" t="n"/>
      <c r="D90" s="18" t="n"/>
      <c r="E90" s="19" t="n"/>
      <c r="F90" s="17" t="n"/>
      <c r="G90" s="20" t="n"/>
      <c r="H90" s="19" t="n"/>
      <c r="I90" s="19" t="n"/>
      <c r="J90" s="18" t="n"/>
      <c r="K90" s="14">
        <f>IF($A90="","",IF(OR($D90="Venta put",$D90="Venta call"),$H90*$G90*100-$I90,IF($D90="Recompra opción",-$H90*$G90*100-$I90,IF($D90="Compra acciones",-$H90*$G90-$I90,IF($D90="Venta acciones",$H90*$G90-$I90,"")))))</f>
        <v/>
      </c>
      <c r="L90" s="15">
        <f>IF($A90="","",IF($D90="Compra acciones",$G90,IF($D90="Venta acciones",-$G90,0)))</f>
        <v/>
      </c>
      <c r="M90" s="14">
        <f>IF($A90="","",IF($D90="Venta put",$E90*$G90*100,0))</f>
        <v/>
      </c>
      <c r="N90" s="16">
        <f>IF($A90="","",IF(OR($D90="Venta put",$D90="Venta call",$D90="Recompra opción"),"Prima","Acciones"))</f>
        <v/>
      </c>
    </row>
    <row r="91">
      <c r="A91" s="17" t="n"/>
      <c r="B91" s="18" t="n"/>
      <c r="C91" s="18" t="n"/>
      <c r="D91" s="18" t="n"/>
      <c r="E91" s="19" t="n"/>
      <c r="F91" s="17" t="n"/>
      <c r="G91" s="20" t="n"/>
      <c r="H91" s="19" t="n"/>
      <c r="I91" s="19" t="n"/>
      <c r="J91" s="18" t="n"/>
      <c r="K91" s="14">
        <f>IF($A91="","",IF(OR($D91="Venta put",$D91="Venta call"),$H91*$G91*100-$I91,IF($D91="Recompra opción",-$H91*$G91*100-$I91,IF($D91="Compra acciones",-$H91*$G91-$I91,IF($D91="Venta acciones",$H91*$G91-$I91,"")))))</f>
        <v/>
      </c>
      <c r="L91" s="15">
        <f>IF($A91="","",IF($D91="Compra acciones",$G91,IF($D91="Venta acciones",-$G91,0)))</f>
        <v/>
      </c>
      <c r="M91" s="14">
        <f>IF($A91="","",IF($D91="Venta put",$E91*$G91*100,0))</f>
        <v/>
      </c>
      <c r="N91" s="16">
        <f>IF($A91="","",IF(OR($D91="Venta put",$D91="Venta call",$D91="Recompra opción"),"Prima","Acciones"))</f>
        <v/>
      </c>
    </row>
    <row r="92">
      <c r="A92" s="17" t="n"/>
      <c r="B92" s="18" t="n"/>
      <c r="C92" s="18" t="n"/>
      <c r="D92" s="18" t="n"/>
      <c r="E92" s="19" t="n"/>
      <c r="F92" s="17" t="n"/>
      <c r="G92" s="20" t="n"/>
      <c r="H92" s="19" t="n"/>
      <c r="I92" s="19" t="n"/>
      <c r="J92" s="18" t="n"/>
      <c r="K92" s="14">
        <f>IF($A92="","",IF(OR($D92="Venta put",$D92="Venta call"),$H92*$G92*100-$I92,IF($D92="Recompra opción",-$H92*$G92*100-$I92,IF($D92="Compra acciones",-$H92*$G92-$I92,IF($D92="Venta acciones",$H92*$G92-$I92,"")))))</f>
        <v/>
      </c>
      <c r="L92" s="15">
        <f>IF($A92="","",IF($D92="Compra acciones",$G92,IF($D92="Venta acciones",-$G92,0)))</f>
        <v/>
      </c>
      <c r="M92" s="14">
        <f>IF($A92="","",IF($D92="Venta put",$E92*$G92*100,0))</f>
        <v/>
      </c>
      <c r="N92" s="16">
        <f>IF($A92="","",IF(OR($D92="Venta put",$D92="Venta call",$D92="Recompra opción"),"Prima","Acciones"))</f>
        <v/>
      </c>
    </row>
    <row r="93">
      <c r="A93" s="17" t="n"/>
      <c r="B93" s="18" t="n"/>
      <c r="C93" s="18" t="n"/>
      <c r="D93" s="18" t="n"/>
      <c r="E93" s="19" t="n"/>
      <c r="F93" s="17" t="n"/>
      <c r="G93" s="20" t="n"/>
      <c r="H93" s="19" t="n"/>
      <c r="I93" s="19" t="n"/>
      <c r="J93" s="18" t="n"/>
      <c r="K93" s="14">
        <f>IF($A93="","",IF(OR($D93="Venta put",$D93="Venta call"),$H93*$G93*100-$I93,IF($D93="Recompra opción",-$H93*$G93*100-$I93,IF($D93="Compra acciones",-$H93*$G93-$I93,IF($D93="Venta acciones",$H93*$G93-$I93,"")))))</f>
        <v/>
      </c>
      <c r="L93" s="15">
        <f>IF($A93="","",IF($D93="Compra acciones",$G93,IF($D93="Venta acciones",-$G93,0)))</f>
        <v/>
      </c>
      <c r="M93" s="14">
        <f>IF($A93="","",IF($D93="Venta put",$E93*$G93*100,0))</f>
        <v/>
      </c>
      <c r="N93" s="16">
        <f>IF($A93="","",IF(OR($D93="Venta put",$D93="Venta call",$D93="Recompra opción"),"Prima","Acciones"))</f>
        <v/>
      </c>
    </row>
    <row r="94">
      <c r="A94" s="17" t="n"/>
      <c r="B94" s="18" t="n"/>
      <c r="C94" s="18" t="n"/>
      <c r="D94" s="18" t="n"/>
      <c r="E94" s="19" t="n"/>
      <c r="F94" s="17" t="n"/>
      <c r="G94" s="20" t="n"/>
      <c r="H94" s="19" t="n"/>
      <c r="I94" s="19" t="n"/>
      <c r="J94" s="18" t="n"/>
      <c r="K94" s="14">
        <f>IF($A94="","",IF(OR($D94="Venta put",$D94="Venta call"),$H94*$G94*100-$I94,IF($D94="Recompra opción",-$H94*$G94*100-$I94,IF($D94="Compra acciones",-$H94*$G94-$I94,IF($D94="Venta acciones",$H94*$G94-$I94,"")))))</f>
        <v/>
      </c>
      <c r="L94" s="15">
        <f>IF($A94="","",IF($D94="Compra acciones",$G94,IF($D94="Venta acciones",-$G94,0)))</f>
        <v/>
      </c>
      <c r="M94" s="14">
        <f>IF($A94="","",IF($D94="Venta put",$E94*$G94*100,0))</f>
        <v/>
      </c>
      <c r="N94" s="16">
        <f>IF($A94="","",IF(OR($D94="Venta put",$D94="Venta call",$D94="Recompra opción"),"Prima","Acciones"))</f>
        <v/>
      </c>
    </row>
    <row r="95">
      <c r="A95" s="17" t="n"/>
      <c r="B95" s="18" t="n"/>
      <c r="C95" s="18" t="n"/>
      <c r="D95" s="18" t="n"/>
      <c r="E95" s="19" t="n"/>
      <c r="F95" s="17" t="n"/>
      <c r="G95" s="20" t="n"/>
      <c r="H95" s="19" t="n"/>
      <c r="I95" s="19" t="n"/>
      <c r="J95" s="18" t="n"/>
      <c r="K95" s="14">
        <f>IF($A95="","",IF(OR($D95="Venta put",$D95="Venta call"),$H95*$G95*100-$I95,IF($D95="Recompra opción",-$H95*$G95*100-$I95,IF($D95="Compra acciones",-$H95*$G95-$I95,IF($D95="Venta acciones",$H95*$G95-$I95,"")))))</f>
        <v/>
      </c>
      <c r="L95" s="15">
        <f>IF($A95="","",IF($D95="Compra acciones",$G95,IF($D95="Venta acciones",-$G95,0)))</f>
        <v/>
      </c>
      <c r="M95" s="14">
        <f>IF($A95="","",IF($D95="Venta put",$E95*$G95*100,0))</f>
        <v/>
      </c>
      <c r="N95" s="16">
        <f>IF($A95="","",IF(OR($D95="Venta put",$D95="Venta call",$D95="Recompra opción"),"Prima","Acciones"))</f>
        <v/>
      </c>
    </row>
    <row r="96">
      <c r="A96" s="17" t="n"/>
      <c r="B96" s="18" t="n"/>
      <c r="C96" s="18" t="n"/>
      <c r="D96" s="18" t="n"/>
      <c r="E96" s="19" t="n"/>
      <c r="F96" s="17" t="n"/>
      <c r="G96" s="20" t="n"/>
      <c r="H96" s="19" t="n"/>
      <c r="I96" s="19" t="n"/>
      <c r="J96" s="18" t="n"/>
      <c r="K96" s="14">
        <f>IF($A96="","",IF(OR($D96="Venta put",$D96="Venta call"),$H96*$G96*100-$I96,IF($D96="Recompra opción",-$H96*$G96*100-$I96,IF($D96="Compra acciones",-$H96*$G96-$I96,IF($D96="Venta acciones",$H96*$G96-$I96,"")))))</f>
        <v/>
      </c>
      <c r="L96" s="15">
        <f>IF($A96="","",IF($D96="Compra acciones",$G96,IF($D96="Venta acciones",-$G96,0)))</f>
        <v/>
      </c>
      <c r="M96" s="14">
        <f>IF($A96="","",IF($D96="Venta put",$E96*$G96*100,0))</f>
        <v/>
      </c>
      <c r="N96" s="16">
        <f>IF($A96="","",IF(OR($D96="Venta put",$D96="Venta call",$D96="Recompra opción"),"Prima","Acciones"))</f>
        <v/>
      </c>
    </row>
    <row r="97">
      <c r="A97" s="17" t="n"/>
      <c r="B97" s="18" t="n"/>
      <c r="C97" s="18" t="n"/>
      <c r="D97" s="18" t="n"/>
      <c r="E97" s="19" t="n"/>
      <c r="F97" s="17" t="n"/>
      <c r="G97" s="20" t="n"/>
      <c r="H97" s="19" t="n"/>
      <c r="I97" s="19" t="n"/>
      <c r="J97" s="18" t="n"/>
      <c r="K97" s="14">
        <f>IF($A97="","",IF(OR($D97="Venta put",$D97="Venta call"),$H97*$G97*100-$I97,IF($D97="Recompra opción",-$H97*$G97*100-$I97,IF($D97="Compra acciones",-$H97*$G97-$I97,IF($D97="Venta acciones",$H97*$G97-$I97,"")))))</f>
        <v/>
      </c>
      <c r="L97" s="15">
        <f>IF($A97="","",IF($D97="Compra acciones",$G97,IF($D97="Venta acciones",-$G97,0)))</f>
        <v/>
      </c>
      <c r="M97" s="14">
        <f>IF($A97="","",IF($D97="Venta put",$E97*$G97*100,0))</f>
        <v/>
      </c>
      <c r="N97" s="16">
        <f>IF($A97="","",IF(OR($D97="Venta put",$D97="Venta call",$D97="Recompra opción"),"Prima","Acciones"))</f>
        <v/>
      </c>
    </row>
    <row r="98">
      <c r="A98" s="17" t="n"/>
      <c r="B98" s="18" t="n"/>
      <c r="C98" s="18" t="n"/>
      <c r="D98" s="18" t="n"/>
      <c r="E98" s="19" t="n"/>
      <c r="F98" s="17" t="n"/>
      <c r="G98" s="20" t="n"/>
      <c r="H98" s="19" t="n"/>
      <c r="I98" s="19" t="n"/>
      <c r="J98" s="18" t="n"/>
      <c r="K98" s="14">
        <f>IF($A98="","",IF(OR($D98="Venta put",$D98="Venta call"),$H98*$G98*100-$I98,IF($D98="Recompra opción",-$H98*$G98*100-$I98,IF($D98="Compra acciones",-$H98*$G98-$I98,IF($D98="Venta acciones",$H98*$G98-$I98,"")))))</f>
        <v/>
      </c>
      <c r="L98" s="15">
        <f>IF($A98="","",IF($D98="Compra acciones",$G98,IF($D98="Venta acciones",-$G98,0)))</f>
        <v/>
      </c>
      <c r="M98" s="14">
        <f>IF($A98="","",IF($D98="Venta put",$E98*$G98*100,0))</f>
        <v/>
      </c>
      <c r="N98" s="16">
        <f>IF($A98="","",IF(OR($D98="Venta put",$D98="Venta call",$D98="Recompra opción"),"Prima","Acciones"))</f>
        <v/>
      </c>
    </row>
    <row r="99">
      <c r="A99" s="17" t="n"/>
      <c r="B99" s="18" t="n"/>
      <c r="C99" s="18" t="n"/>
      <c r="D99" s="18" t="n"/>
      <c r="E99" s="19" t="n"/>
      <c r="F99" s="17" t="n"/>
      <c r="G99" s="20" t="n"/>
      <c r="H99" s="19" t="n"/>
      <c r="I99" s="19" t="n"/>
      <c r="J99" s="18" t="n"/>
      <c r="K99" s="14">
        <f>IF($A99="","",IF(OR($D99="Venta put",$D99="Venta call"),$H99*$G99*100-$I99,IF($D99="Recompra opción",-$H99*$G99*100-$I99,IF($D99="Compra acciones",-$H99*$G99-$I99,IF($D99="Venta acciones",$H99*$G99-$I99,"")))))</f>
        <v/>
      </c>
      <c r="L99" s="15">
        <f>IF($A99="","",IF($D99="Compra acciones",$G99,IF($D99="Venta acciones",-$G99,0)))</f>
        <v/>
      </c>
      <c r="M99" s="14">
        <f>IF($A99="","",IF($D99="Venta put",$E99*$G99*100,0))</f>
        <v/>
      </c>
      <c r="N99" s="16">
        <f>IF($A99="","",IF(OR($D99="Venta put",$D99="Venta call",$D99="Recompra opción"),"Prima","Acciones"))</f>
        <v/>
      </c>
    </row>
    <row r="100">
      <c r="A100" s="17" t="n"/>
      <c r="B100" s="18" t="n"/>
      <c r="C100" s="18" t="n"/>
      <c r="D100" s="18" t="n"/>
      <c r="E100" s="19" t="n"/>
      <c r="F100" s="17" t="n"/>
      <c r="G100" s="20" t="n"/>
      <c r="H100" s="19" t="n"/>
      <c r="I100" s="19" t="n"/>
      <c r="J100" s="18" t="n"/>
      <c r="K100" s="14">
        <f>IF($A100="","",IF(OR($D100="Venta put",$D100="Venta call"),$H100*$G100*100-$I100,IF($D100="Recompra opción",-$H100*$G100*100-$I100,IF($D100="Compra acciones",-$H100*$G100-$I100,IF($D100="Venta acciones",$H100*$G100-$I100,"")))))</f>
        <v/>
      </c>
      <c r="L100" s="15">
        <f>IF($A100="","",IF($D100="Compra acciones",$G100,IF($D100="Venta acciones",-$G100,0)))</f>
        <v/>
      </c>
      <c r="M100" s="14">
        <f>IF($A100="","",IF($D100="Venta put",$E100*$G100*100,0))</f>
        <v/>
      </c>
      <c r="N100" s="16">
        <f>IF($A100="","",IF(OR($D100="Venta put",$D100="Venta call",$D100="Recompra opción"),"Prima","Acciones"))</f>
        <v/>
      </c>
    </row>
    <row r="101">
      <c r="A101" s="17" t="n"/>
      <c r="B101" s="18" t="n"/>
      <c r="C101" s="18" t="n"/>
      <c r="D101" s="18" t="n"/>
      <c r="E101" s="19" t="n"/>
      <c r="F101" s="17" t="n"/>
      <c r="G101" s="20" t="n"/>
      <c r="H101" s="19" t="n"/>
      <c r="I101" s="19" t="n"/>
      <c r="J101" s="18" t="n"/>
      <c r="K101" s="14">
        <f>IF($A101="","",IF(OR($D101="Venta put",$D101="Venta call"),$H101*$G101*100-$I101,IF($D101="Recompra opción",-$H101*$G101*100-$I101,IF($D101="Compra acciones",-$H101*$G101-$I101,IF($D101="Venta acciones",$H101*$G101-$I101,"")))))</f>
        <v/>
      </c>
      <c r="L101" s="15">
        <f>IF($A101="","",IF($D101="Compra acciones",$G101,IF($D101="Venta acciones",-$G101,0)))</f>
        <v/>
      </c>
      <c r="M101" s="14">
        <f>IF($A101="","",IF($D101="Venta put",$E101*$G101*100,0))</f>
        <v/>
      </c>
      <c r="N101" s="16">
        <f>IF($A101="","",IF(OR($D101="Venta put",$D101="Venta call",$D101="Recompra opción"),"Prima","Acciones"))</f>
        <v/>
      </c>
    </row>
    <row r="102">
      <c r="A102" s="17" t="n"/>
      <c r="B102" s="18" t="n"/>
      <c r="C102" s="18" t="n"/>
      <c r="D102" s="18" t="n"/>
      <c r="E102" s="19" t="n"/>
      <c r="F102" s="17" t="n"/>
      <c r="G102" s="20" t="n"/>
      <c r="H102" s="19" t="n"/>
      <c r="I102" s="19" t="n"/>
      <c r="J102" s="18" t="n"/>
      <c r="K102" s="14">
        <f>IF($A102="","",IF(OR($D102="Venta put",$D102="Venta call"),$H102*$G102*100-$I102,IF($D102="Recompra opción",-$H102*$G102*100-$I102,IF($D102="Compra acciones",-$H102*$G102-$I102,IF($D102="Venta acciones",$H102*$G102-$I102,"")))))</f>
        <v/>
      </c>
      <c r="L102" s="15">
        <f>IF($A102="","",IF($D102="Compra acciones",$G102,IF($D102="Venta acciones",-$G102,0)))</f>
        <v/>
      </c>
      <c r="M102" s="14">
        <f>IF($A102="","",IF($D102="Venta put",$E102*$G102*100,0))</f>
        <v/>
      </c>
      <c r="N102" s="16">
        <f>IF($A102="","",IF(OR($D102="Venta put",$D102="Venta call",$D102="Recompra opción"),"Prima","Acciones"))</f>
        <v/>
      </c>
    </row>
    <row r="103">
      <c r="A103" s="17" t="n"/>
      <c r="B103" s="18" t="n"/>
      <c r="C103" s="18" t="n"/>
      <c r="D103" s="18" t="n"/>
      <c r="E103" s="19" t="n"/>
      <c r="F103" s="17" t="n"/>
      <c r="G103" s="20" t="n"/>
      <c r="H103" s="19" t="n"/>
      <c r="I103" s="19" t="n"/>
      <c r="J103" s="18" t="n"/>
      <c r="K103" s="14">
        <f>IF($A103="","",IF(OR($D103="Venta put",$D103="Venta call"),$H103*$G103*100-$I103,IF($D103="Recompra opción",-$H103*$G103*100-$I103,IF($D103="Compra acciones",-$H103*$G103-$I103,IF($D103="Venta acciones",$H103*$G103-$I103,"")))))</f>
        <v/>
      </c>
      <c r="L103" s="15">
        <f>IF($A103="","",IF($D103="Compra acciones",$G103,IF($D103="Venta acciones",-$G103,0)))</f>
        <v/>
      </c>
      <c r="M103" s="14">
        <f>IF($A103="","",IF($D103="Venta put",$E103*$G103*100,0))</f>
        <v/>
      </c>
      <c r="N103" s="16">
        <f>IF($A103="","",IF(OR($D103="Venta put",$D103="Venta call",$D103="Recompra opción"),"Prima","Acciones"))</f>
        <v/>
      </c>
    </row>
    <row r="104">
      <c r="A104" s="17" t="n"/>
      <c r="B104" s="18" t="n"/>
      <c r="C104" s="18" t="n"/>
      <c r="D104" s="18" t="n"/>
      <c r="E104" s="19" t="n"/>
      <c r="F104" s="17" t="n"/>
      <c r="G104" s="20" t="n"/>
      <c r="H104" s="19" t="n"/>
      <c r="I104" s="19" t="n"/>
      <c r="J104" s="18" t="n"/>
      <c r="K104" s="14">
        <f>IF($A104="","",IF(OR($D104="Venta put",$D104="Venta call"),$H104*$G104*100-$I104,IF($D104="Recompra opción",-$H104*$G104*100-$I104,IF($D104="Compra acciones",-$H104*$G104-$I104,IF($D104="Venta acciones",$H104*$G104-$I104,"")))))</f>
        <v/>
      </c>
      <c r="L104" s="15">
        <f>IF($A104="","",IF($D104="Compra acciones",$G104,IF($D104="Venta acciones",-$G104,0)))</f>
        <v/>
      </c>
      <c r="M104" s="14">
        <f>IF($A104="","",IF($D104="Venta put",$E104*$G104*100,0))</f>
        <v/>
      </c>
      <c r="N104" s="16">
        <f>IF($A104="","",IF(OR($D104="Venta put",$D104="Venta call",$D104="Recompra opción"),"Prima","Acciones"))</f>
        <v/>
      </c>
    </row>
    <row r="105">
      <c r="A105" s="17" t="n"/>
      <c r="B105" s="18" t="n"/>
      <c r="C105" s="18" t="n"/>
      <c r="D105" s="18" t="n"/>
      <c r="E105" s="19" t="n"/>
      <c r="F105" s="17" t="n"/>
      <c r="G105" s="20" t="n"/>
      <c r="H105" s="19" t="n"/>
      <c r="I105" s="19" t="n"/>
      <c r="J105" s="18" t="n"/>
      <c r="K105" s="14">
        <f>IF($A105="","",IF(OR($D105="Venta put",$D105="Venta call"),$H105*$G105*100-$I105,IF($D105="Recompra opción",-$H105*$G105*100-$I105,IF($D105="Compra acciones",-$H105*$G105-$I105,IF($D105="Venta acciones",$H105*$G105-$I105,"")))))</f>
        <v/>
      </c>
      <c r="L105" s="15">
        <f>IF($A105="","",IF($D105="Compra acciones",$G105,IF($D105="Venta acciones",-$G105,0)))</f>
        <v/>
      </c>
      <c r="M105" s="14">
        <f>IF($A105="","",IF($D105="Venta put",$E105*$G105*100,0))</f>
        <v/>
      </c>
      <c r="N105" s="16">
        <f>IF($A105="","",IF(OR($D105="Venta put",$D105="Venta call",$D105="Recompra opción"),"Prima","Acciones"))</f>
        <v/>
      </c>
    </row>
    <row r="106">
      <c r="A106" s="17" t="n"/>
      <c r="B106" s="18" t="n"/>
      <c r="C106" s="18" t="n"/>
      <c r="D106" s="18" t="n"/>
      <c r="E106" s="19" t="n"/>
      <c r="F106" s="17" t="n"/>
      <c r="G106" s="20" t="n"/>
      <c r="H106" s="19" t="n"/>
      <c r="I106" s="19" t="n"/>
      <c r="J106" s="18" t="n"/>
      <c r="K106" s="14">
        <f>IF($A106="","",IF(OR($D106="Venta put",$D106="Venta call"),$H106*$G106*100-$I106,IF($D106="Recompra opción",-$H106*$G106*100-$I106,IF($D106="Compra acciones",-$H106*$G106-$I106,IF($D106="Venta acciones",$H106*$G106-$I106,"")))))</f>
        <v/>
      </c>
      <c r="L106" s="15">
        <f>IF($A106="","",IF($D106="Compra acciones",$G106,IF($D106="Venta acciones",-$G106,0)))</f>
        <v/>
      </c>
      <c r="M106" s="14">
        <f>IF($A106="","",IF($D106="Venta put",$E106*$G106*100,0))</f>
        <v/>
      </c>
      <c r="N106" s="16">
        <f>IF($A106="","",IF(OR($D106="Venta put",$D106="Venta call",$D106="Recompra opción"),"Prima","Acciones"))</f>
        <v/>
      </c>
    </row>
    <row r="107">
      <c r="A107" s="17" t="n"/>
      <c r="B107" s="18" t="n"/>
      <c r="C107" s="18" t="n"/>
      <c r="D107" s="18" t="n"/>
      <c r="E107" s="19" t="n"/>
      <c r="F107" s="17" t="n"/>
      <c r="G107" s="20" t="n"/>
      <c r="H107" s="19" t="n"/>
      <c r="I107" s="19" t="n"/>
      <c r="J107" s="18" t="n"/>
      <c r="K107" s="14">
        <f>IF($A107="","",IF(OR($D107="Venta put",$D107="Venta call"),$H107*$G107*100-$I107,IF($D107="Recompra opción",-$H107*$G107*100-$I107,IF($D107="Compra acciones",-$H107*$G107-$I107,IF($D107="Venta acciones",$H107*$G107-$I107,"")))))</f>
        <v/>
      </c>
      <c r="L107" s="15">
        <f>IF($A107="","",IF($D107="Compra acciones",$G107,IF($D107="Venta acciones",-$G107,0)))</f>
        <v/>
      </c>
      <c r="M107" s="14">
        <f>IF($A107="","",IF($D107="Venta put",$E107*$G107*100,0))</f>
        <v/>
      </c>
      <c r="N107" s="16">
        <f>IF($A107="","",IF(OR($D107="Venta put",$D107="Venta call",$D107="Recompra opción"),"Prima","Acciones"))</f>
        <v/>
      </c>
    </row>
    <row r="108">
      <c r="A108" s="17" t="n"/>
      <c r="B108" s="18" t="n"/>
      <c r="C108" s="18" t="n"/>
      <c r="D108" s="18" t="n"/>
      <c r="E108" s="19" t="n"/>
      <c r="F108" s="17" t="n"/>
      <c r="G108" s="20" t="n"/>
      <c r="H108" s="19" t="n"/>
      <c r="I108" s="19" t="n"/>
      <c r="J108" s="18" t="n"/>
      <c r="K108" s="14">
        <f>IF($A108="","",IF(OR($D108="Venta put",$D108="Venta call"),$H108*$G108*100-$I108,IF($D108="Recompra opción",-$H108*$G108*100-$I108,IF($D108="Compra acciones",-$H108*$G108-$I108,IF($D108="Venta acciones",$H108*$G108-$I108,"")))))</f>
        <v/>
      </c>
      <c r="L108" s="15">
        <f>IF($A108="","",IF($D108="Compra acciones",$G108,IF($D108="Venta acciones",-$G108,0)))</f>
        <v/>
      </c>
      <c r="M108" s="14">
        <f>IF($A108="","",IF($D108="Venta put",$E108*$G108*100,0))</f>
        <v/>
      </c>
      <c r="N108" s="16">
        <f>IF($A108="","",IF(OR($D108="Venta put",$D108="Venta call",$D108="Recompra opción"),"Prima","Acciones"))</f>
        <v/>
      </c>
    </row>
    <row r="109">
      <c r="A109" s="17" t="n"/>
      <c r="B109" s="18" t="n"/>
      <c r="C109" s="18" t="n"/>
      <c r="D109" s="18" t="n"/>
      <c r="E109" s="19" t="n"/>
      <c r="F109" s="17" t="n"/>
      <c r="G109" s="20" t="n"/>
      <c r="H109" s="19" t="n"/>
      <c r="I109" s="19" t="n"/>
      <c r="J109" s="18" t="n"/>
      <c r="K109" s="14">
        <f>IF($A109="","",IF(OR($D109="Venta put",$D109="Venta call"),$H109*$G109*100-$I109,IF($D109="Recompra opción",-$H109*$G109*100-$I109,IF($D109="Compra acciones",-$H109*$G109-$I109,IF($D109="Venta acciones",$H109*$G109-$I109,"")))))</f>
        <v/>
      </c>
      <c r="L109" s="15">
        <f>IF($A109="","",IF($D109="Compra acciones",$G109,IF($D109="Venta acciones",-$G109,0)))</f>
        <v/>
      </c>
      <c r="M109" s="14">
        <f>IF($A109="","",IF($D109="Venta put",$E109*$G109*100,0))</f>
        <v/>
      </c>
      <c r="N109" s="16">
        <f>IF($A109="","",IF(OR($D109="Venta put",$D109="Venta call",$D109="Recompra opción"),"Prima","Acciones"))</f>
        <v/>
      </c>
    </row>
    <row r="110">
      <c r="A110" s="17" t="n"/>
      <c r="B110" s="18" t="n"/>
      <c r="C110" s="18" t="n"/>
      <c r="D110" s="18" t="n"/>
      <c r="E110" s="19" t="n"/>
      <c r="F110" s="17" t="n"/>
      <c r="G110" s="20" t="n"/>
      <c r="H110" s="19" t="n"/>
      <c r="I110" s="19" t="n"/>
      <c r="J110" s="18" t="n"/>
      <c r="K110" s="14">
        <f>IF($A110="","",IF(OR($D110="Venta put",$D110="Venta call"),$H110*$G110*100-$I110,IF($D110="Recompra opción",-$H110*$G110*100-$I110,IF($D110="Compra acciones",-$H110*$G110-$I110,IF($D110="Venta acciones",$H110*$G110-$I110,"")))))</f>
        <v/>
      </c>
      <c r="L110" s="15">
        <f>IF($A110="","",IF($D110="Compra acciones",$G110,IF($D110="Venta acciones",-$G110,0)))</f>
        <v/>
      </c>
      <c r="M110" s="14">
        <f>IF($A110="","",IF($D110="Venta put",$E110*$G110*100,0))</f>
        <v/>
      </c>
      <c r="N110" s="16">
        <f>IF($A110="","",IF(OR($D110="Venta put",$D110="Venta call",$D110="Recompra opción"),"Prima","Acciones"))</f>
        <v/>
      </c>
    </row>
    <row r="111">
      <c r="A111" s="17" t="n"/>
      <c r="B111" s="18" t="n"/>
      <c r="C111" s="18" t="n"/>
      <c r="D111" s="18" t="n"/>
      <c r="E111" s="19" t="n"/>
      <c r="F111" s="17" t="n"/>
      <c r="G111" s="20" t="n"/>
      <c r="H111" s="19" t="n"/>
      <c r="I111" s="19" t="n"/>
      <c r="J111" s="18" t="n"/>
      <c r="K111" s="14">
        <f>IF($A111="","",IF(OR($D111="Venta put",$D111="Venta call"),$H111*$G111*100-$I111,IF($D111="Recompra opción",-$H111*$G111*100-$I111,IF($D111="Compra acciones",-$H111*$G111-$I111,IF($D111="Venta acciones",$H111*$G111-$I111,"")))))</f>
        <v/>
      </c>
      <c r="L111" s="15">
        <f>IF($A111="","",IF($D111="Compra acciones",$G111,IF($D111="Venta acciones",-$G111,0)))</f>
        <v/>
      </c>
      <c r="M111" s="14">
        <f>IF($A111="","",IF($D111="Venta put",$E111*$G111*100,0))</f>
        <v/>
      </c>
      <c r="N111" s="16">
        <f>IF($A111="","",IF(OR($D111="Venta put",$D111="Venta call",$D111="Recompra opción"),"Prima","Acciones"))</f>
        <v/>
      </c>
    </row>
    <row r="112">
      <c r="A112" s="17" t="n"/>
      <c r="B112" s="18" t="n"/>
      <c r="C112" s="18" t="n"/>
      <c r="D112" s="18" t="n"/>
      <c r="E112" s="19" t="n"/>
      <c r="F112" s="17" t="n"/>
      <c r="G112" s="20" t="n"/>
      <c r="H112" s="19" t="n"/>
      <c r="I112" s="19" t="n"/>
      <c r="J112" s="18" t="n"/>
      <c r="K112" s="14">
        <f>IF($A112="","",IF(OR($D112="Venta put",$D112="Venta call"),$H112*$G112*100-$I112,IF($D112="Recompra opción",-$H112*$G112*100-$I112,IF($D112="Compra acciones",-$H112*$G112-$I112,IF($D112="Venta acciones",$H112*$G112-$I112,"")))))</f>
        <v/>
      </c>
      <c r="L112" s="15">
        <f>IF($A112="","",IF($D112="Compra acciones",$G112,IF($D112="Venta acciones",-$G112,0)))</f>
        <v/>
      </c>
      <c r="M112" s="14">
        <f>IF($A112="","",IF($D112="Venta put",$E112*$G112*100,0))</f>
        <v/>
      </c>
      <c r="N112" s="16">
        <f>IF($A112="","",IF(OR($D112="Venta put",$D112="Venta call",$D112="Recompra opción"),"Prima","Acciones"))</f>
        <v/>
      </c>
    </row>
    <row r="113">
      <c r="A113" s="17" t="n"/>
      <c r="B113" s="18" t="n"/>
      <c r="C113" s="18" t="n"/>
      <c r="D113" s="18" t="n"/>
      <c r="E113" s="19" t="n"/>
      <c r="F113" s="17" t="n"/>
      <c r="G113" s="20" t="n"/>
      <c r="H113" s="19" t="n"/>
      <c r="I113" s="19" t="n"/>
      <c r="J113" s="18" t="n"/>
      <c r="K113" s="14">
        <f>IF($A113="","",IF(OR($D113="Venta put",$D113="Venta call"),$H113*$G113*100-$I113,IF($D113="Recompra opción",-$H113*$G113*100-$I113,IF($D113="Compra acciones",-$H113*$G113-$I113,IF($D113="Venta acciones",$H113*$G113-$I113,"")))))</f>
        <v/>
      </c>
      <c r="L113" s="15">
        <f>IF($A113="","",IF($D113="Compra acciones",$G113,IF($D113="Venta acciones",-$G113,0)))</f>
        <v/>
      </c>
      <c r="M113" s="14">
        <f>IF($A113="","",IF($D113="Venta put",$E113*$G113*100,0))</f>
        <v/>
      </c>
      <c r="N113" s="16">
        <f>IF($A113="","",IF(OR($D113="Venta put",$D113="Venta call",$D113="Recompra opción"),"Prima","Acciones"))</f>
        <v/>
      </c>
    </row>
    <row r="114">
      <c r="A114" s="17" t="n"/>
      <c r="B114" s="18" t="n"/>
      <c r="C114" s="18" t="n"/>
      <c r="D114" s="18" t="n"/>
      <c r="E114" s="19" t="n"/>
      <c r="F114" s="17" t="n"/>
      <c r="G114" s="20" t="n"/>
      <c r="H114" s="19" t="n"/>
      <c r="I114" s="19" t="n"/>
      <c r="J114" s="18" t="n"/>
      <c r="K114" s="14">
        <f>IF($A114="","",IF(OR($D114="Venta put",$D114="Venta call"),$H114*$G114*100-$I114,IF($D114="Recompra opción",-$H114*$G114*100-$I114,IF($D114="Compra acciones",-$H114*$G114-$I114,IF($D114="Venta acciones",$H114*$G114-$I114,"")))))</f>
        <v/>
      </c>
      <c r="L114" s="15">
        <f>IF($A114="","",IF($D114="Compra acciones",$G114,IF($D114="Venta acciones",-$G114,0)))</f>
        <v/>
      </c>
      <c r="M114" s="14">
        <f>IF($A114="","",IF($D114="Venta put",$E114*$G114*100,0))</f>
        <v/>
      </c>
      <c r="N114" s="16">
        <f>IF($A114="","",IF(OR($D114="Venta put",$D114="Venta call",$D114="Recompra opción"),"Prima","Acciones"))</f>
        <v/>
      </c>
    </row>
    <row r="115">
      <c r="A115" s="17" t="n"/>
      <c r="B115" s="18" t="n"/>
      <c r="C115" s="18" t="n"/>
      <c r="D115" s="18" t="n"/>
      <c r="E115" s="19" t="n"/>
      <c r="F115" s="17" t="n"/>
      <c r="G115" s="20" t="n"/>
      <c r="H115" s="19" t="n"/>
      <c r="I115" s="19" t="n"/>
      <c r="J115" s="18" t="n"/>
      <c r="K115" s="14">
        <f>IF($A115="","",IF(OR($D115="Venta put",$D115="Venta call"),$H115*$G115*100-$I115,IF($D115="Recompra opción",-$H115*$G115*100-$I115,IF($D115="Compra acciones",-$H115*$G115-$I115,IF($D115="Venta acciones",$H115*$G115-$I115,"")))))</f>
        <v/>
      </c>
      <c r="L115" s="15">
        <f>IF($A115="","",IF($D115="Compra acciones",$G115,IF($D115="Venta acciones",-$G115,0)))</f>
        <v/>
      </c>
      <c r="M115" s="14">
        <f>IF($A115="","",IF($D115="Venta put",$E115*$G115*100,0))</f>
        <v/>
      </c>
      <c r="N115" s="16">
        <f>IF($A115="","",IF(OR($D115="Venta put",$D115="Venta call",$D115="Recompra opción"),"Prima","Acciones"))</f>
        <v/>
      </c>
    </row>
    <row r="116">
      <c r="A116" s="17" t="n"/>
      <c r="B116" s="18" t="n"/>
      <c r="C116" s="18" t="n"/>
      <c r="D116" s="18" t="n"/>
      <c r="E116" s="19" t="n"/>
      <c r="F116" s="17" t="n"/>
      <c r="G116" s="20" t="n"/>
      <c r="H116" s="19" t="n"/>
      <c r="I116" s="19" t="n"/>
      <c r="J116" s="18" t="n"/>
      <c r="K116" s="14">
        <f>IF($A116="","",IF(OR($D116="Venta put",$D116="Venta call"),$H116*$G116*100-$I116,IF($D116="Recompra opción",-$H116*$G116*100-$I116,IF($D116="Compra acciones",-$H116*$G116-$I116,IF($D116="Venta acciones",$H116*$G116-$I116,"")))))</f>
        <v/>
      </c>
      <c r="L116" s="15">
        <f>IF($A116="","",IF($D116="Compra acciones",$G116,IF($D116="Venta acciones",-$G116,0)))</f>
        <v/>
      </c>
      <c r="M116" s="14">
        <f>IF($A116="","",IF($D116="Venta put",$E116*$G116*100,0))</f>
        <v/>
      </c>
      <c r="N116" s="16">
        <f>IF($A116="","",IF(OR($D116="Venta put",$D116="Venta call",$D116="Recompra opción"),"Prima","Acciones"))</f>
        <v/>
      </c>
    </row>
    <row r="117">
      <c r="A117" s="17" t="n"/>
      <c r="B117" s="18" t="n"/>
      <c r="C117" s="18" t="n"/>
      <c r="D117" s="18" t="n"/>
      <c r="E117" s="19" t="n"/>
      <c r="F117" s="17" t="n"/>
      <c r="G117" s="20" t="n"/>
      <c r="H117" s="19" t="n"/>
      <c r="I117" s="19" t="n"/>
      <c r="J117" s="18" t="n"/>
      <c r="K117" s="14">
        <f>IF($A117="","",IF(OR($D117="Venta put",$D117="Venta call"),$H117*$G117*100-$I117,IF($D117="Recompra opción",-$H117*$G117*100-$I117,IF($D117="Compra acciones",-$H117*$G117-$I117,IF($D117="Venta acciones",$H117*$G117-$I117,"")))))</f>
        <v/>
      </c>
      <c r="L117" s="15">
        <f>IF($A117="","",IF($D117="Compra acciones",$G117,IF($D117="Venta acciones",-$G117,0)))</f>
        <v/>
      </c>
      <c r="M117" s="14">
        <f>IF($A117="","",IF($D117="Venta put",$E117*$G117*100,0))</f>
        <v/>
      </c>
      <c r="N117" s="16">
        <f>IF($A117="","",IF(OR($D117="Venta put",$D117="Venta call",$D117="Recompra opción"),"Prima","Acciones"))</f>
        <v/>
      </c>
    </row>
    <row r="118">
      <c r="A118" s="17" t="n"/>
      <c r="B118" s="18" t="n"/>
      <c r="C118" s="18" t="n"/>
      <c r="D118" s="18" t="n"/>
      <c r="E118" s="19" t="n"/>
      <c r="F118" s="17" t="n"/>
      <c r="G118" s="20" t="n"/>
      <c r="H118" s="19" t="n"/>
      <c r="I118" s="19" t="n"/>
      <c r="J118" s="18" t="n"/>
      <c r="K118" s="14">
        <f>IF($A118="","",IF(OR($D118="Venta put",$D118="Venta call"),$H118*$G118*100-$I118,IF($D118="Recompra opción",-$H118*$G118*100-$I118,IF($D118="Compra acciones",-$H118*$G118-$I118,IF($D118="Venta acciones",$H118*$G118-$I118,"")))))</f>
        <v/>
      </c>
      <c r="L118" s="15">
        <f>IF($A118="","",IF($D118="Compra acciones",$G118,IF($D118="Venta acciones",-$G118,0)))</f>
        <v/>
      </c>
      <c r="M118" s="14">
        <f>IF($A118="","",IF($D118="Venta put",$E118*$G118*100,0))</f>
        <v/>
      </c>
      <c r="N118" s="16">
        <f>IF($A118="","",IF(OR($D118="Venta put",$D118="Venta call",$D118="Recompra opción"),"Prima","Acciones"))</f>
        <v/>
      </c>
    </row>
    <row r="119">
      <c r="A119" s="17" t="n"/>
      <c r="B119" s="18" t="n"/>
      <c r="C119" s="18" t="n"/>
      <c r="D119" s="18" t="n"/>
      <c r="E119" s="19" t="n"/>
      <c r="F119" s="17" t="n"/>
      <c r="G119" s="20" t="n"/>
      <c r="H119" s="19" t="n"/>
      <c r="I119" s="19" t="n"/>
      <c r="J119" s="18" t="n"/>
      <c r="K119" s="14">
        <f>IF($A119="","",IF(OR($D119="Venta put",$D119="Venta call"),$H119*$G119*100-$I119,IF($D119="Recompra opción",-$H119*$G119*100-$I119,IF($D119="Compra acciones",-$H119*$G119-$I119,IF($D119="Venta acciones",$H119*$G119-$I119,"")))))</f>
        <v/>
      </c>
      <c r="L119" s="15">
        <f>IF($A119="","",IF($D119="Compra acciones",$G119,IF($D119="Venta acciones",-$G119,0)))</f>
        <v/>
      </c>
      <c r="M119" s="14">
        <f>IF($A119="","",IF($D119="Venta put",$E119*$G119*100,0))</f>
        <v/>
      </c>
      <c r="N119" s="16">
        <f>IF($A119="","",IF(OR($D119="Venta put",$D119="Venta call",$D119="Recompra opción"),"Prima","Acciones"))</f>
        <v/>
      </c>
    </row>
    <row r="120">
      <c r="A120" s="17" t="n"/>
      <c r="B120" s="18" t="n"/>
      <c r="C120" s="18" t="n"/>
      <c r="D120" s="18" t="n"/>
      <c r="E120" s="19" t="n"/>
      <c r="F120" s="17" t="n"/>
      <c r="G120" s="20" t="n"/>
      <c r="H120" s="19" t="n"/>
      <c r="I120" s="19" t="n"/>
      <c r="J120" s="18" t="n"/>
      <c r="K120" s="14">
        <f>IF($A120="","",IF(OR($D120="Venta put",$D120="Venta call"),$H120*$G120*100-$I120,IF($D120="Recompra opción",-$H120*$G120*100-$I120,IF($D120="Compra acciones",-$H120*$G120-$I120,IF($D120="Venta acciones",$H120*$G120-$I120,"")))))</f>
        <v/>
      </c>
      <c r="L120" s="15">
        <f>IF($A120="","",IF($D120="Compra acciones",$G120,IF($D120="Venta acciones",-$G120,0)))</f>
        <v/>
      </c>
      <c r="M120" s="14">
        <f>IF($A120="","",IF($D120="Venta put",$E120*$G120*100,0))</f>
        <v/>
      </c>
      <c r="N120" s="16">
        <f>IF($A120="","",IF(OR($D120="Venta put",$D120="Venta call",$D120="Recompra opción"),"Prima","Acciones"))</f>
        <v/>
      </c>
    </row>
    <row r="121">
      <c r="A121" s="17" t="n"/>
      <c r="B121" s="18" t="n"/>
      <c r="C121" s="18" t="n"/>
      <c r="D121" s="18" t="n"/>
      <c r="E121" s="19" t="n"/>
      <c r="F121" s="17" t="n"/>
      <c r="G121" s="20" t="n"/>
      <c r="H121" s="19" t="n"/>
      <c r="I121" s="19" t="n"/>
      <c r="J121" s="18" t="n"/>
      <c r="K121" s="14">
        <f>IF($A121="","",IF(OR($D121="Venta put",$D121="Venta call"),$H121*$G121*100-$I121,IF($D121="Recompra opción",-$H121*$G121*100-$I121,IF($D121="Compra acciones",-$H121*$G121-$I121,IF($D121="Venta acciones",$H121*$G121-$I121,"")))))</f>
        <v/>
      </c>
      <c r="L121" s="15">
        <f>IF($A121="","",IF($D121="Compra acciones",$G121,IF($D121="Venta acciones",-$G121,0)))</f>
        <v/>
      </c>
      <c r="M121" s="14">
        <f>IF($A121="","",IF($D121="Venta put",$E121*$G121*100,0))</f>
        <v/>
      </c>
      <c r="N121" s="16">
        <f>IF($A121="","",IF(OR($D121="Venta put",$D121="Venta call",$D121="Recompra opción"),"Prima","Acciones"))</f>
        <v/>
      </c>
    </row>
    <row r="122">
      <c r="A122" s="17" t="n"/>
      <c r="B122" s="18" t="n"/>
      <c r="C122" s="18" t="n"/>
      <c r="D122" s="18" t="n"/>
      <c r="E122" s="19" t="n"/>
      <c r="F122" s="17" t="n"/>
      <c r="G122" s="20" t="n"/>
      <c r="H122" s="19" t="n"/>
      <c r="I122" s="19" t="n"/>
      <c r="J122" s="18" t="n"/>
      <c r="K122" s="14">
        <f>IF($A122="","",IF(OR($D122="Venta put",$D122="Venta call"),$H122*$G122*100-$I122,IF($D122="Recompra opción",-$H122*$G122*100-$I122,IF($D122="Compra acciones",-$H122*$G122-$I122,IF($D122="Venta acciones",$H122*$G122-$I122,"")))))</f>
        <v/>
      </c>
      <c r="L122" s="15">
        <f>IF($A122="","",IF($D122="Compra acciones",$G122,IF($D122="Venta acciones",-$G122,0)))</f>
        <v/>
      </c>
      <c r="M122" s="14">
        <f>IF($A122="","",IF($D122="Venta put",$E122*$G122*100,0))</f>
        <v/>
      </c>
      <c r="N122" s="16">
        <f>IF($A122="","",IF(OR($D122="Venta put",$D122="Venta call",$D122="Recompra opción"),"Prima","Acciones"))</f>
        <v/>
      </c>
    </row>
    <row r="123">
      <c r="A123" s="17" t="n"/>
      <c r="B123" s="18" t="n"/>
      <c r="C123" s="18" t="n"/>
      <c r="D123" s="18" t="n"/>
      <c r="E123" s="19" t="n"/>
      <c r="F123" s="17" t="n"/>
      <c r="G123" s="20" t="n"/>
      <c r="H123" s="19" t="n"/>
      <c r="I123" s="19" t="n"/>
      <c r="J123" s="18" t="n"/>
      <c r="K123" s="14">
        <f>IF($A123="","",IF(OR($D123="Venta put",$D123="Venta call"),$H123*$G123*100-$I123,IF($D123="Recompra opción",-$H123*$G123*100-$I123,IF($D123="Compra acciones",-$H123*$G123-$I123,IF($D123="Venta acciones",$H123*$G123-$I123,"")))))</f>
        <v/>
      </c>
      <c r="L123" s="15">
        <f>IF($A123="","",IF($D123="Compra acciones",$G123,IF($D123="Venta acciones",-$G123,0)))</f>
        <v/>
      </c>
      <c r="M123" s="14">
        <f>IF($A123="","",IF($D123="Venta put",$E123*$G123*100,0))</f>
        <v/>
      </c>
      <c r="N123" s="16">
        <f>IF($A123="","",IF(OR($D123="Venta put",$D123="Venta call",$D123="Recompra opción"),"Prima","Acciones"))</f>
        <v/>
      </c>
    </row>
    <row r="124">
      <c r="A124" s="17" t="n"/>
      <c r="B124" s="18" t="n"/>
      <c r="C124" s="18" t="n"/>
      <c r="D124" s="18" t="n"/>
      <c r="E124" s="19" t="n"/>
      <c r="F124" s="17" t="n"/>
      <c r="G124" s="20" t="n"/>
      <c r="H124" s="19" t="n"/>
      <c r="I124" s="19" t="n"/>
      <c r="J124" s="18" t="n"/>
      <c r="K124" s="14">
        <f>IF($A124="","",IF(OR($D124="Venta put",$D124="Venta call"),$H124*$G124*100-$I124,IF($D124="Recompra opción",-$H124*$G124*100-$I124,IF($D124="Compra acciones",-$H124*$G124-$I124,IF($D124="Venta acciones",$H124*$G124-$I124,"")))))</f>
        <v/>
      </c>
      <c r="L124" s="15">
        <f>IF($A124="","",IF($D124="Compra acciones",$G124,IF($D124="Venta acciones",-$G124,0)))</f>
        <v/>
      </c>
      <c r="M124" s="14">
        <f>IF($A124="","",IF($D124="Venta put",$E124*$G124*100,0))</f>
        <v/>
      </c>
      <c r="N124" s="16">
        <f>IF($A124="","",IF(OR($D124="Venta put",$D124="Venta call",$D124="Recompra opción"),"Prima","Acciones"))</f>
        <v/>
      </c>
    </row>
    <row r="125">
      <c r="A125" s="17" t="n"/>
      <c r="B125" s="18" t="n"/>
      <c r="C125" s="18" t="n"/>
      <c r="D125" s="18" t="n"/>
      <c r="E125" s="19" t="n"/>
      <c r="F125" s="17" t="n"/>
      <c r="G125" s="20" t="n"/>
      <c r="H125" s="19" t="n"/>
      <c r="I125" s="19" t="n"/>
      <c r="J125" s="18" t="n"/>
      <c r="K125" s="14">
        <f>IF($A125="","",IF(OR($D125="Venta put",$D125="Venta call"),$H125*$G125*100-$I125,IF($D125="Recompra opción",-$H125*$G125*100-$I125,IF($D125="Compra acciones",-$H125*$G125-$I125,IF($D125="Venta acciones",$H125*$G125-$I125,"")))))</f>
        <v/>
      </c>
      <c r="L125" s="15">
        <f>IF($A125="","",IF($D125="Compra acciones",$G125,IF($D125="Venta acciones",-$G125,0)))</f>
        <v/>
      </c>
      <c r="M125" s="14">
        <f>IF($A125="","",IF($D125="Venta put",$E125*$G125*100,0))</f>
        <v/>
      </c>
      <c r="N125" s="16">
        <f>IF($A125="","",IF(OR($D125="Venta put",$D125="Venta call",$D125="Recompra opción"),"Prima","Acciones"))</f>
        <v/>
      </c>
    </row>
    <row r="126">
      <c r="A126" s="17" t="n"/>
      <c r="B126" s="18" t="n"/>
      <c r="C126" s="18" t="n"/>
      <c r="D126" s="18" t="n"/>
      <c r="E126" s="19" t="n"/>
      <c r="F126" s="17" t="n"/>
      <c r="G126" s="20" t="n"/>
      <c r="H126" s="19" t="n"/>
      <c r="I126" s="19" t="n"/>
      <c r="J126" s="18" t="n"/>
      <c r="K126" s="14">
        <f>IF($A126="","",IF(OR($D126="Venta put",$D126="Venta call"),$H126*$G126*100-$I126,IF($D126="Recompra opción",-$H126*$G126*100-$I126,IF($D126="Compra acciones",-$H126*$G126-$I126,IF($D126="Venta acciones",$H126*$G126-$I126,"")))))</f>
        <v/>
      </c>
      <c r="L126" s="15">
        <f>IF($A126="","",IF($D126="Compra acciones",$G126,IF($D126="Venta acciones",-$G126,0)))</f>
        <v/>
      </c>
      <c r="M126" s="14">
        <f>IF($A126="","",IF($D126="Venta put",$E126*$G126*100,0))</f>
        <v/>
      </c>
      <c r="N126" s="16">
        <f>IF($A126="","",IF(OR($D126="Venta put",$D126="Venta call",$D126="Recompra opción"),"Prima","Acciones"))</f>
        <v/>
      </c>
    </row>
    <row r="127">
      <c r="A127" s="17" t="n"/>
      <c r="B127" s="18" t="n"/>
      <c r="C127" s="18" t="n"/>
      <c r="D127" s="18" t="n"/>
      <c r="E127" s="19" t="n"/>
      <c r="F127" s="17" t="n"/>
      <c r="G127" s="20" t="n"/>
      <c r="H127" s="19" t="n"/>
      <c r="I127" s="19" t="n"/>
      <c r="J127" s="18" t="n"/>
      <c r="K127" s="14">
        <f>IF($A127="","",IF(OR($D127="Venta put",$D127="Venta call"),$H127*$G127*100-$I127,IF($D127="Recompra opción",-$H127*$G127*100-$I127,IF($D127="Compra acciones",-$H127*$G127-$I127,IF($D127="Venta acciones",$H127*$G127-$I127,"")))))</f>
        <v/>
      </c>
      <c r="L127" s="15">
        <f>IF($A127="","",IF($D127="Compra acciones",$G127,IF($D127="Venta acciones",-$G127,0)))</f>
        <v/>
      </c>
      <c r="M127" s="14">
        <f>IF($A127="","",IF($D127="Venta put",$E127*$G127*100,0))</f>
        <v/>
      </c>
      <c r="N127" s="16">
        <f>IF($A127="","",IF(OR($D127="Venta put",$D127="Venta call",$D127="Recompra opción"),"Prima","Acciones"))</f>
        <v/>
      </c>
    </row>
    <row r="128">
      <c r="A128" s="17" t="n"/>
      <c r="B128" s="18" t="n"/>
      <c r="C128" s="18" t="n"/>
      <c r="D128" s="18" t="n"/>
      <c r="E128" s="19" t="n"/>
      <c r="F128" s="17" t="n"/>
      <c r="G128" s="20" t="n"/>
      <c r="H128" s="19" t="n"/>
      <c r="I128" s="19" t="n"/>
      <c r="J128" s="18" t="n"/>
      <c r="K128" s="14">
        <f>IF($A128="","",IF(OR($D128="Venta put",$D128="Venta call"),$H128*$G128*100-$I128,IF($D128="Recompra opción",-$H128*$G128*100-$I128,IF($D128="Compra acciones",-$H128*$G128-$I128,IF($D128="Venta acciones",$H128*$G128-$I128,"")))))</f>
        <v/>
      </c>
      <c r="L128" s="15">
        <f>IF($A128="","",IF($D128="Compra acciones",$G128,IF($D128="Venta acciones",-$G128,0)))</f>
        <v/>
      </c>
      <c r="M128" s="14">
        <f>IF($A128="","",IF($D128="Venta put",$E128*$G128*100,0))</f>
        <v/>
      </c>
      <c r="N128" s="16">
        <f>IF($A128="","",IF(OR($D128="Venta put",$D128="Venta call",$D128="Recompra opción"),"Prima","Acciones"))</f>
        <v/>
      </c>
    </row>
    <row r="129">
      <c r="A129" s="17" t="n"/>
      <c r="B129" s="18" t="n"/>
      <c r="C129" s="18" t="n"/>
      <c r="D129" s="18" t="n"/>
      <c r="E129" s="19" t="n"/>
      <c r="F129" s="17" t="n"/>
      <c r="G129" s="20" t="n"/>
      <c r="H129" s="19" t="n"/>
      <c r="I129" s="19" t="n"/>
      <c r="J129" s="18" t="n"/>
      <c r="K129" s="14">
        <f>IF($A129="","",IF(OR($D129="Venta put",$D129="Venta call"),$H129*$G129*100-$I129,IF($D129="Recompra opción",-$H129*$G129*100-$I129,IF($D129="Compra acciones",-$H129*$G129-$I129,IF($D129="Venta acciones",$H129*$G129-$I129,"")))))</f>
        <v/>
      </c>
      <c r="L129" s="15">
        <f>IF($A129="","",IF($D129="Compra acciones",$G129,IF($D129="Venta acciones",-$G129,0)))</f>
        <v/>
      </c>
      <c r="M129" s="14">
        <f>IF($A129="","",IF($D129="Venta put",$E129*$G129*100,0))</f>
        <v/>
      </c>
      <c r="N129" s="16">
        <f>IF($A129="","",IF(OR($D129="Venta put",$D129="Venta call",$D129="Recompra opción"),"Prima","Acciones"))</f>
        <v/>
      </c>
    </row>
    <row r="130">
      <c r="A130" s="17" t="n"/>
      <c r="B130" s="18" t="n"/>
      <c r="C130" s="18" t="n"/>
      <c r="D130" s="18" t="n"/>
      <c r="E130" s="19" t="n"/>
      <c r="F130" s="17" t="n"/>
      <c r="G130" s="20" t="n"/>
      <c r="H130" s="19" t="n"/>
      <c r="I130" s="19" t="n"/>
      <c r="J130" s="18" t="n"/>
      <c r="K130" s="14">
        <f>IF($A130="","",IF(OR($D130="Venta put",$D130="Venta call"),$H130*$G130*100-$I130,IF($D130="Recompra opción",-$H130*$G130*100-$I130,IF($D130="Compra acciones",-$H130*$G130-$I130,IF($D130="Venta acciones",$H130*$G130-$I130,"")))))</f>
        <v/>
      </c>
      <c r="L130" s="15">
        <f>IF($A130="","",IF($D130="Compra acciones",$G130,IF($D130="Venta acciones",-$G130,0)))</f>
        <v/>
      </c>
      <c r="M130" s="14">
        <f>IF($A130="","",IF($D130="Venta put",$E130*$G130*100,0))</f>
        <v/>
      </c>
      <c r="N130" s="16">
        <f>IF($A130="","",IF(OR($D130="Venta put",$D130="Venta call",$D130="Recompra opción"),"Prima","Acciones"))</f>
        <v/>
      </c>
    </row>
    <row r="131">
      <c r="A131" s="17" t="n"/>
      <c r="B131" s="18" t="n"/>
      <c r="C131" s="18" t="n"/>
      <c r="D131" s="18" t="n"/>
      <c r="E131" s="19" t="n"/>
      <c r="F131" s="17" t="n"/>
      <c r="G131" s="20" t="n"/>
      <c r="H131" s="19" t="n"/>
      <c r="I131" s="19" t="n"/>
      <c r="J131" s="18" t="n"/>
      <c r="K131" s="14">
        <f>IF($A131="","",IF(OR($D131="Venta put",$D131="Venta call"),$H131*$G131*100-$I131,IF($D131="Recompra opción",-$H131*$G131*100-$I131,IF($D131="Compra acciones",-$H131*$G131-$I131,IF($D131="Venta acciones",$H131*$G131-$I131,"")))))</f>
        <v/>
      </c>
      <c r="L131" s="15">
        <f>IF($A131="","",IF($D131="Compra acciones",$G131,IF($D131="Venta acciones",-$G131,0)))</f>
        <v/>
      </c>
      <c r="M131" s="14">
        <f>IF($A131="","",IF($D131="Venta put",$E131*$G131*100,0))</f>
        <v/>
      </c>
      <c r="N131" s="16">
        <f>IF($A131="","",IF(OR($D131="Venta put",$D131="Venta call",$D131="Recompra opción"),"Prima","Acciones"))</f>
        <v/>
      </c>
    </row>
    <row r="132">
      <c r="A132" s="17" t="n"/>
      <c r="B132" s="18" t="n"/>
      <c r="C132" s="18" t="n"/>
      <c r="D132" s="18" t="n"/>
      <c r="E132" s="19" t="n"/>
      <c r="F132" s="17" t="n"/>
      <c r="G132" s="20" t="n"/>
      <c r="H132" s="19" t="n"/>
      <c r="I132" s="19" t="n"/>
      <c r="J132" s="18" t="n"/>
      <c r="K132" s="14">
        <f>IF($A132="","",IF(OR($D132="Venta put",$D132="Venta call"),$H132*$G132*100-$I132,IF($D132="Recompra opción",-$H132*$G132*100-$I132,IF($D132="Compra acciones",-$H132*$G132-$I132,IF($D132="Venta acciones",$H132*$G132-$I132,"")))))</f>
        <v/>
      </c>
      <c r="L132" s="15">
        <f>IF($A132="","",IF($D132="Compra acciones",$G132,IF($D132="Venta acciones",-$G132,0)))</f>
        <v/>
      </c>
      <c r="M132" s="14">
        <f>IF($A132="","",IF($D132="Venta put",$E132*$G132*100,0))</f>
        <v/>
      </c>
      <c r="N132" s="16">
        <f>IF($A132="","",IF(OR($D132="Venta put",$D132="Venta call",$D132="Recompra opción"),"Prima","Acciones"))</f>
        <v/>
      </c>
    </row>
    <row r="133">
      <c r="A133" s="17" t="n"/>
      <c r="B133" s="18" t="n"/>
      <c r="C133" s="18" t="n"/>
      <c r="D133" s="18" t="n"/>
      <c r="E133" s="19" t="n"/>
      <c r="F133" s="17" t="n"/>
      <c r="G133" s="20" t="n"/>
      <c r="H133" s="19" t="n"/>
      <c r="I133" s="19" t="n"/>
      <c r="J133" s="18" t="n"/>
      <c r="K133" s="14">
        <f>IF($A133="","",IF(OR($D133="Venta put",$D133="Venta call"),$H133*$G133*100-$I133,IF($D133="Recompra opción",-$H133*$G133*100-$I133,IF($D133="Compra acciones",-$H133*$G133-$I133,IF($D133="Venta acciones",$H133*$G133-$I133,"")))))</f>
        <v/>
      </c>
      <c r="L133" s="15">
        <f>IF($A133="","",IF($D133="Compra acciones",$G133,IF($D133="Venta acciones",-$G133,0)))</f>
        <v/>
      </c>
      <c r="M133" s="14">
        <f>IF($A133="","",IF($D133="Venta put",$E133*$G133*100,0))</f>
        <v/>
      </c>
      <c r="N133" s="16">
        <f>IF($A133="","",IF(OR($D133="Venta put",$D133="Venta call",$D133="Recompra opción"),"Prima","Acciones"))</f>
        <v/>
      </c>
    </row>
    <row r="134">
      <c r="A134" s="17" t="n"/>
      <c r="B134" s="18" t="n"/>
      <c r="C134" s="18" t="n"/>
      <c r="D134" s="18" t="n"/>
      <c r="E134" s="19" t="n"/>
      <c r="F134" s="17" t="n"/>
      <c r="G134" s="20" t="n"/>
      <c r="H134" s="19" t="n"/>
      <c r="I134" s="19" t="n"/>
      <c r="J134" s="18" t="n"/>
      <c r="K134" s="14">
        <f>IF($A134="","",IF(OR($D134="Venta put",$D134="Venta call"),$H134*$G134*100-$I134,IF($D134="Recompra opción",-$H134*$G134*100-$I134,IF($D134="Compra acciones",-$H134*$G134-$I134,IF($D134="Venta acciones",$H134*$G134-$I134,"")))))</f>
        <v/>
      </c>
      <c r="L134" s="15">
        <f>IF($A134="","",IF($D134="Compra acciones",$G134,IF($D134="Venta acciones",-$G134,0)))</f>
        <v/>
      </c>
      <c r="M134" s="14">
        <f>IF($A134="","",IF($D134="Venta put",$E134*$G134*100,0))</f>
        <v/>
      </c>
      <c r="N134" s="16">
        <f>IF($A134="","",IF(OR($D134="Venta put",$D134="Venta call",$D134="Recompra opción"),"Prima","Acciones"))</f>
        <v/>
      </c>
    </row>
    <row r="135">
      <c r="A135" s="17" t="n"/>
      <c r="B135" s="18" t="n"/>
      <c r="C135" s="18" t="n"/>
      <c r="D135" s="18" t="n"/>
      <c r="E135" s="19" t="n"/>
      <c r="F135" s="17" t="n"/>
      <c r="G135" s="20" t="n"/>
      <c r="H135" s="19" t="n"/>
      <c r="I135" s="19" t="n"/>
      <c r="J135" s="18" t="n"/>
      <c r="K135" s="14">
        <f>IF($A135="","",IF(OR($D135="Venta put",$D135="Venta call"),$H135*$G135*100-$I135,IF($D135="Recompra opción",-$H135*$G135*100-$I135,IF($D135="Compra acciones",-$H135*$G135-$I135,IF($D135="Venta acciones",$H135*$G135-$I135,"")))))</f>
        <v/>
      </c>
      <c r="L135" s="15">
        <f>IF($A135="","",IF($D135="Compra acciones",$G135,IF($D135="Venta acciones",-$G135,0)))</f>
        <v/>
      </c>
      <c r="M135" s="14">
        <f>IF($A135="","",IF($D135="Venta put",$E135*$G135*100,0))</f>
        <v/>
      </c>
      <c r="N135" s="16">
        <f>IF($A135="","",IF(OR($D135="Venta put",$D135="Venta call",$D135="Recompra opción"),"Prima","Acciones"))</f>
        <v/>
      </c>
    </row>
    <row r="136">
      <c r="A136" s="17" t="n"/>
      <c r="B136" s="18" t="n"/>
      <c r="C136" s="18" t="n"/>
      <c r="D136" s="18" t="n"/>
      <c r="E136" s="19" t="n"/>
      <c r="F136" s="17" t="n"/>
      <c r="G136" s="20" t="n"/>
      <c r="H136" s="19" t="n"/>
      <c r="I136" s="19" t="n"/>
      <c r="J136" s="18" t="n"/>
      <c r="K136" s="14">
        <f>IF($A136="","",IF(OR($D136="Venta put",$D136="Venta call"),$H136*$G136*100-$I136,IF($D136="Recompra opción",-$H136*$G136*100-$I136,IF($D136="Compra acciones",-$H136*$G136-$I136,IF($D136="Venta acciones",$H136*$G136-$I136,"")))))</f>
        <v/>
      </c>
      <c r="L136" s="15">
        <f>IF($A136="","",IF($D136="Compra acciones",$G136,IF($D136="Venta acciones",-$G136,0)))</f>
        <v/>
      </c>
      <c r="M136" s="14">
        <f>IF($A136="","",IF($D136="Venta put",$E136*$G136*100,0))</f>
        <v/>
      </c>
      <c r="N136" s="16">
        <f>IF($A136="","",IF(OR($D136="Venta put",$D136="Venta call",$D136="Recompra opción"),"Prima","Acciones"))</f>
        <v/>
      </c>
    </row>
    <row r="137">
      <c r="A137" s="17" t="n"/>
      <c r="B137" s="18" t="n"/>
      <c r="C137" s="18" t="n"/>
      <c r="D137" s="18" t="n"/>
      <c r="E137" s="19" t="n"/>
      <c r="F137" s="17" t="n"/>
      <c r="G137" s="20" t="n"/>
      <c r="H137" s="19" t="n"/>
      <c r="I137" s="19" t="n"/>
      <c r="J137" s="18" t="n"/>
      <c r="K137" s="14">
        <f>IF($A137="","",IF(OR($D137="Venta put",$D137="Venta call"),$H137*$G137*100-$I137,IF($D137="Recompra opción",-$H137*$G137*100-$I137,IF($D137="Compra acciones",-$H137*$G137-$I137,IF($D137="Venta acciones",$H137*$G137-$I137,"")))))</f>
        <v/>
      </c>
      <c r="L137" s="15">
        <f>IF($A137="","",IF($D137="Compra acciones",$G137,IF($D137="Venta acciones",-$G137,0)))</f>
        <v/>
      </c>
      <c r="M137" s="14">
        <f>IF($A137="","",IF($D137="Venta put",$E137*$G137*100,0))</f>
        <v/>
      </c>
      <c r="N137" s="16">
        <f>IF($A137="","",IF(OR($D137="Venta put",$D137="Venta call",$D137="Recompra opción"),"Prima","Acciones"))</f>
        <v/>
      </c>
    </row>
    <row r="138">
      <c r="A138" s="17" t="n"/>
      <c r="B138" s="18" t="n"/>
      <c r="C138" s="18" t="n"/>
      <c r="D138" s="18" t="n"/>
      <c r="E138" s="19" t="n"/>
      <c r="F138" s="17" t="n"/>
      <c r="G138" s="20" t="n"/>
      <c r="H138" s="19" t="n"/>
      <c r="I138" s="19" t="n"/>
      <c r="J138" s="18" t="n"/>
      <c r="K138" s="14">
        <f>IF($A138="","",IF(OR($D138="Venta put",$D138="Venta call"),$H138*$G138*100-$I138,IF($D138="Recompra opción",-$H138*$G138*100-$I138,IF($D138="Compra acciones",-$H138*$G138-$I138,IF($D138="Venta acciones",$H138*$G138-$I138,"")))))</f>
        <v/>
      </c>
      <c r="L138" s="15">
        <f>IF($A138="","",IF($D138="Compra acciones",$G138,IF($D138="Venta acciones",-$G138,0)))</f>
        <v/>
      </c>
      <c r="M138" s="14">
        <f>IF($A138="","",IF($D138="Venta put",$E138*$G138*100,0))</f>
        <v/>
      </c>
      <c r="N138" s="16">
        <f>IF($A138="","",IF(OR($D138="Venta put",$D138="Venta call",$D138="Recompra opción"),"Prima","Acciones"))</f>
        <v/>
      </c>
    </row>
    <row r="139">
      <c r="A139" s="17" t="n"/>
      <c r="B139" s="18" t="n"/>
      <c r="C139" s="18" t="n"/>
      <c r="D139" s="18" t="n"/>
      <c r="E139" s="19" t="n"/>
      <c r="F139" s="17" t="n"/>
      <c r="G139" s="20" t="n"/>
      <c r="H139" s="19" t="n"/>
      <c r="I139" s="19" t="n"/>
      <c r="J139" s="18" t="n"/>
      <c r="K139" s="14">
        <f>IF($A139="","",IF(OR($D139="Venta put",$D139="Venta call"),$H139*$G139*100-$I139,IF($D139="Recompra opción",-$H139*$G139*100-$I139,IF($D139="Compra acciones",-$H139*$G139-$I139,IF($D139="Venta acciones",$H139*$G139-$I139,"")))))</f>
        <v/>
      </c>
      <c r="L139" s="15">
        <f>IF($A139="","",IF($D139="Compra acciones",$G139,IF($D139="Venta acciones",-$G139,0)))</f>
        <v/>
      </c>
      <c r="M139" s="14">
        <f>IF($A139="","",IF($D139="Venta put",$E139*$G139*100,0))</f>
        <v/>
      </c>
      <c r="N139" s="16">
        <f>IF($A139="","",IF(OR($D139="Venta put",$D139="Venta call",$D139="Recompra opción"),"Prima","Acciones"))</f>
        <v/>
      </c>
    </row>
    <row r="140">
      <c r="A140" s="17" t="n"/>
      <c r="B140" s="18" t="n"/>
      <c r="C140" s="18" t="n"/>
      <c r="D140" s="18" t="n"/>
      <c r="E140" s="19" t="n"/>
      <c r="F140" s="17" t="n"/>
      <c r="G140" s="20" t="n"/>
      <c r="H140" s="19" t="n"/>
      <c r="I140" s="19" t="n"/>
      <c r="J140" s="18" t="n"/>
      <c r="K140" s="14">
        <f>IF($A140="","",IF(OR($D140="Venta put",$D140="Venta call"),$H140*$G140*100-$I140,IF($D140="Recompra opción",-$H140*$G140*100-$I140,IF($D140="Compra acciones",-$H140*$G140-$I140,IF($D140="Venta acciones",$H140*$G140-$I140,"")))))</f>
        <v/>
      </c>
      <c r="L140" s="15">
        <f>IF($A140="","",IF($D140="Compra acciones",$G140,IF($D140="Venta acciones",-$G140,0)))</f>
        <v/>
      </c>
      <c r="M140" s="14">
        <f>IF($A140="","",IF($D140="Venta put",$E140*$G140*100,0))</f>
        <v/>
      </c>
      <c r="N140" s="16">
        <f>IF($A140="","",IF(OR($D140="Venta put",$D140="Venta call",$D140="Recompra opción"),"Prima","Acciones"))</f>
        <v/>
      </c>
    </row>
    <row r="141">
      <c r="A141" s="17" t="n"/>
      <c r="B141" s="18" t="n"/>
      <c r="C141" s="18" t="n"/>
      <c r="D141" s="18" t="n"/>
      <c r="E141" s="19" t="n"/>
      <c r="F141" s="17" t="n"/>
      <c r="G141" s="20" t="n"/>
      <c r="H141" s="19" t="n"/>
      <c r="I141" s="19" t="n"/>
      <c r="J141" s="18" t="n"/>
      <c r="K141" s="14">
        <f>IF($A141="","",IF(OR($D141="Venta put",$D141="Venta call"),$H141*$G141*100-$I141,IF($D141="Recompra opción",-$H141*$G141*100-$I141,IF($D141="Compra acciones",-$H141*$G141-$I141,IF($D141="Venta acciones",$H141*$G141-$I141,"")))))</f>
        <v/>
      </c>
      <c r="L141" s="15">
        <f>IF($A141="","",IF($D141="Compra acciones",$G141,IF($D141="Venta acciones",-$G141,0)))</f>
        <v/>
      </c>
      <c r="M141" s="14">
        <f>IF($A141="","",IF($D141="Venta put",$E141*$G141*100,0))</f>
        <v/>
      </c>
      <c r="N141" s="16">
        <f>IF($A141="","",IF(OR($D141="Venta put",$D141="Venta call",$D141="Recompra opción"),"Prima","Acciones"))</f>
        <v/>
      </c>
    </row>
    <row r="142">
      <c r="A142" s="17" t="n"/>
      <c r="B142" s="18" t="n"/>
      <c r="C142" s="18" t="n"/>
      <c r="D142" s="18" t="n"/>
      <c r="E142" s="19" t="n"/>
      <c r="F142" s="17" t="n"/>
      <c r="G142" s="20" t="n"/>
      <c r="H142" s="19" t="n"/>
      <c r="I142" s="19" t="n"/>
      <c r="J142" s="18" t="n"/>
      <c r="K142" s="14">
        <f>IF($A142="","",IF(OR($D142="Venta put",$D142="Venta call"),$H142*$G142*100-$I142,IF($D142="Recompra opción",-$H142*$G142*100-$I142,IF($D142="Compra acciones",-$H142*$G142-$I142,IF($D142="Venta acciones",$H142*$G142-$I142,"")))))</f>
        <v/>
      </c>
      <c r="L142" s="15">
        <f>IF($A142="","",IF($D142="Compra acciones",$G142,IF($D142="Venta acciones",-$G142,0)))</f>
        <v/>
      </c>
      <c r="M142" s="14">
        <f>IF($A142="","",IF($D142="Venta put",$E142*$G142*100,0))</f>
        <v/>
      </c>
      <c r="N142" s="16">
        <f>IF($A142="","",IF(OR($D142="Venta put",$D142="Venta call",$D142="Recompra opción"),"Prima","Acciones"))</f>
        <v/>
      </c>
    </row>
    <row r="143">
      <c r="A143" s="17" t="n"/>
      <c r="B143" s="18" t="n"/>
      <c r="C143" s="18" t="n"/>
      <c r="D143" s="18" t="n"/>
      <c r="E143" s="19" t="n"/>
      <c r="F143" s="17" t="n"/>
      <c r="G143" s="20" t="n"/>
      <c r="H143" s="19" t="n"/>
      <c r="I143" s="19" t="n"/>
      <c r="J143" s="18" t="n"/>
      <c r="K143" s="14">
        <f>IF($A143="","",IF(OR($D143="Venta put",$D143="Venta call"),$H143*$G143*100-$I143,IF($D143="Recompra opción",-$H143*$G143*100-$I143,IF($D143="Compra acciones",-$H143*$G143-$I143,IF($D143="Venta acciones",$H143*$G143-$I143,"")))))</f>
        <v/>
      </c>
      <c r="L143" s="15">
        <f>IF($A143="","",IF($D143="Compra acciones",$G143,IF($D143="Venta acciones",-$G143,0)))</f>
        <v/>
      </c>
      <c r="M143" s="14">
        <f>IF($A143="","",IF($D143="Venta put",$E143*$G143*100,0))</f>
        <v/>
      </c>
      <c r="N143" s="16">
        <f>IF($A143="","",IF(OR($D143="Venta put",$D143="Venta call",$D143="Recompra opción"),"Prima","Acciones"))</f>
        <v/>
      </c>
    </row>
    <row r="144">
      <c r="A144" s="17" t="n"/>
      <c r="B144" s="18" t="n"/>
      <c r="C144" s="18" t="n"/>
      <c r="D144" s="18" t="n"/>
      <c r="E144" s="19" t="n"/>
      <c r="F144" s="17" t="n"/>
      <c r="G144" s="20" t="n"/>
      <c r="H144" s="19" t="n"/>
      <c r="I144" s="19" t="n"/>
      <c r="J144" s="18" t="n"/>
      <c r="K144" s="14">
        <f>IF($A144="","",IF(OR($D144="Venta put",$D144="Venta call"),$H144*$G144*100-$I144,IF($D144="Recompra opción",-$H144*$G144*100-$I144,IF($D144="Compra acciones",-$H144*$G144-$I144,IF($D144="Venta acciones",$H144*$G144-$I144,"")))))</f>
        <v/>
      </c>
      <c r="L144" s="15">
        <f>IF($A144="","",IF($D144="Compra acciones",$G144,IF($D144="Venta acciones",-$G144,0)))</f>
        <v/>
      </c>
      <c r="M144" s="14">
        <f>IF($A144="","",IF($D144="Venta put",$E144*$G144*100,0))</f>
        <v/>
      </c>
      <c r="N144" s="16">
        <f>IF($A144="","",IF(OR($D144="Venta put",$D144="Venta call",$D144="Recompra opción"),"Prima","Acciones"))</f>
        <v/>
      </c>
    </row>
    <row r="145">
      <c r="A145" s="17" t="n"/>
      <c r="B145" s="18" t="n"/>
      <c r="C145" s="18" t="n"/>
      <c r="D145" s="18" t="n"/>
      <c r="E145" s="19" t="n"/>
      <c r="F145" s="17" t="n"/>
      <c r="G145" s="20" t="n"/>
      <c r="H145" s="19" t="n"/>
      <c r="I145" s="19" t="n"/>
      <c r="J145" s="18" t="n"/>
      <c r="K145" s="14">
        <f>IF($A145="","",IF(OR($D145="Venta put",$D145="Venta call"),$H145*$G145*100-$I145,IF($D145="Recompra opción",-$H145*$G145*100-$I145,IF($D145="Compra acciones",-$H145*$G145-$I145,IF($D145="Venta acciones",$H145*$G145-$I145,"")))))</f>
        <v/>
      </c>
      <c r="L145" s="15">
        <f>IF($A145="","",IF($D145="Compra acciones",$G145,IF($D145="Venta acciones",-$G145,0)))</f>
        <v/>
      </c>
      <c r="M145" s="14">
        <f>IF($A145="","",IF($D145="Venta put",$E145*$G145*100,0))</f>
        <v/>
      </c>
      <c r="N145" s="16">
        <f>IF($A145="","",IF(OR($D145="Venta put",$D145="Venta call",$D145="Recompra opción"),"Prima","Acciones"))</f>
        <v/>
      </c>
    </row>
    <row r="146">
      <c r="A146" s="17" t="n"/>
      <c r="B146" s="18" t="n"/>
      <c r="C146" s="18" t="n"/>
      <c r="D146" s="18" t="n"/>
      <c r="E146" s="19" t="n"/>
      <c r="F146" s="17" t="n"/>
      <c r="G146" s="20" t="n"/>
      <c r="H146" s="19" t="n"/>
      <c r="I146" s="19" t="n"/>
      <c r="J146" s="18" t="n"/>
      <c r="K146" s="14">
        <f>IF($A146="","",IF(OR($D146="Venta put",$D146="Venta call"),$H146*$G146*100-$I146,IF($D146="Recompra opción",-$H146*$G146*100-$I146,IF($D146="Compra acciones",-$H146*$G146-$I146,IF($D146="Venta acciones",$H146*$G146-$I146,"")))))</f>
        <v/>
      </c>
      <c r="L146" s="15">
        <f>IF($A146="","",IF($D146="Compra acciones",$G146,IF($D146="Venta acciones",-$G146,0)))</f>
        <v/>
      </c>
      <c r="M146" s="14">
        <f>IF($A146="","",IF($D146="Venta put",$E146*$G146*100,0))</f>
        <v/>
      </c>
      <c r="N146" s="16">
        <f>IF($A146="","",IF(OR($D146="Venta put",$D146="Venta call",$D146="Recompra opción"),"Prima","Acciones"))</f>
        <v/>
      </c>
    </row>
    <row r="147">
      <c r="A147" s="17" t="n"/>
      <c r="B147" s="18" t="n"/>
      <c r="C147" s="18" t="n"/>
      <c r="D147" s="18" t="n"/>
      <c r="E147" s="19" t="n"/>
      <c r="F147" s="17" t="n"/>
      <c r="G147" s="20" t="n"/>
      <c r="H147" s="19" t="n"/>
      <c r="I147" s="19" t="n"/>
      <c r="J147" s="18" t="n"/>
      <c r="K147" s="14">
        <f>IF($A147="","",IF(OR($D147="Venta put",$D147="Venta call"),$H147*$G147*100-$I147,IF($D147="Recompra opción",-$H147*$G147*100-$I147,IF($D147="Compra acciones",-$H147*$G147-$I147,IF($D147="Venta acciones",$H147*$G147-$I147,"")))))</f>
        <v/>
      </c>
      <c r="L147" s="15">
        <f>IF($A147="","",IF($D147="Compra acciones",$G147,IF($D147="Venta acciones",-$G147,0)))</f>
        <v/>
      </c>
      <c r="M147" s="14">
        <f>IF($A147="","",IF($D147="Venta put",$E147*$G147*100,0))</f>
        <v/>
      </c>
      <c r="N147" s="16">
        <f>IF($A147="","",IF(OR($D147="Venta put",$D147="Venta call",$D147="Recompra opción"),"Prima","Acciones"))</f>
        <v/>
      </c>
    </row>
    <row r="148">
      <c r="A148" s="17" t="n"/>
      <c r="B148" s="18" t="n"/>
      <c r="C148" s="18" t="n"/>
      <c r="D148" s="18" t="n"/>
      <c r="E148" s="19" t="n"/>
      <c r="F148" s="17" t="n"/>
      <c r="G148" s="20" t="n"/>
      <c r="H148" s="19" t="n"/>
      <c r="I148" s="19" t="n"/>
      <c r="J148" s="18" t="n"/>
      <c r="K148" s="14">
        <f>IF($A148="","",IF(OR($D148="Venta put",$D148="Venta call"),$H148*$G148*100-$I148,IF($D148="Recompra opción",-$H148*$G148*100-$I148,IF($D148="Compra acciones",-$H148*$G148-$I148,IF($D148="Venta acciones",$H148*$G148-$I148,"")))))</f>
        <v/>
      </c>
      <c r="L148" s="15">
        <f>IF($A148="","",IF($D148="Compra acciones",$G148,IF($D148="Venta acciones",-$G148,0)))</f>
        <v/>
      </c>
      <c r="M148" s="14">
        <f>IF($A148="","",IF($D148="Venta put",$E148*$G148*100,0))</f>
        <v/>
      </c>
      <c r="N148" s="16">
        <f>IF($A148="","",IF(OR($D148="Venta put",$D148="Venta call",$D148="Recompra opción"),"Prima","Acciones"))</f>
        <v/>
      </c>
    </row>
    <row r="149">
      <c r="A149" s="17" t="n"/>
      <c r="B149" s="18" t="n"/>
      <c r="C149" s="18" t="n"/>
      <c r="D149" s="18" t="n"/>
      <c r="E149" s="19" t="n"/>
      <c r="F149" s="17" t="n"/>
      <c r="G149" s="20" t="n"/>
      <c r="H149" s="19" t="n"/>
      <c r="I149" s="19" t="n"/>
      <c r="J149" s="18" t="n"/>
      <c r="K149" s="14">
        <f>IF($A149="","",IF(OR($D149="Venta put",$D149="Venta call"),$H149*$G149*100-$I149,IF($D149="Recompra opción",-$H149*$G149*100-$I149,IF($D149="Compra acciones",-$H149*$G149-$I149,IF($D149="Venta acciones",$H149*$G149-$I149,"")))))</f>
        <v/>
      </c>
      <c r="L149" s="15">
        <f>IF($A149="","",IF($D149="Compra acciones",$G149,IF($D149="Venta acciones",-$G149,0)))</f>
        <v/>
      </c>
      <c r="M149" s="14">
        <f>IF($A149="","",IF($D149="Venta put",$E149*$G149*100,0))</f>
        <v/>
      </c>
      <c r="N149" s="16">
        <f>IF($A149="","",IF(OR($D149="Venta put",$D149="Venta call",$D149="Recompra opción"),"Prima","Acciones"))</f>
        <v/>
      </c>
    </row>
    <row r="150">
      <c r="A150" s="17" t="n"/>
      <c r="B150" s="18" t="n"/>
      <c r="C150" s="18" t="n"/>
      <c r="D150" s="18" t="n"/>
      <c r="E150" s="19" t="n"/>
      <c r="F150" s="17" t="n"/>
      <c r="G150" s="20" t="n"/>
      <c r="H150" s="19" t="n"/>
      <c r="I150" s="19" t="n"/>
      <c r="J150" s="18" t="n"/>
      <c r="K150" s="14">
        <f>IF($A150="","",IF(OR($D150="Venta put",$D150="Venta call"),$H150*$G150*100-$I150,IF($D150="Recompra opción",-$H150*$G150*100-$I150,IF($D150="Compra acciones",-$H150*$G150-$I150,IF($D150="Venta acciones",$H150*$G150-$I150,"")))))</f>
        <v/>
      </c>
      <c r="L150" s="15">
        <f>IF($A150="","",IF($D150="Compra acciones",$G150,IF($D150="Venta acciones",-$G150,0)))</f>
        <v/>
      </c>
      <c r="M150" s="14">
        <f>IF($A150="","",IF($D150="Venta put",$E150*$G150*100,0))</f>
        <v/>
      </c>
      <c r="N150" s="16">
        <f>IF($A150="","",IF(OR($D150="Venta put",$D150="Venta call",$D150="Recompra opción"),"Prima","Acciones"))</f>
        <v/>
      </c>
    </row>
    <row r="151">
      <c r="A151" s="17" t="n"/>
      <c r="B151" s="18" t="n"/>
      <c r="C151" s="18" t="n"/>
      <c r="D151" s="18" t="n"/>
      <c r="E151" s="19" t="n"/>
      <c r="F151" s="17" t="n"/>
      <c r="G151" s="20" t="n"/>
      <c r="H151" s="19" t="n"/>
      <c r="I151" s="19" t="n"/>
      <c r="J151" s="18" t="n"/>
      <c r="K151" s="14">
        <f>IF($A151="","",IF(OR($D151="Venta put",$D151="Venta call"),$H151*$G151*100-$I151,IF($D151="Recompra opción",-$H151*$G151*100-$I151,IF($D151="Compra acciones",-$H151*$G151-$I151,IF($D151="Venta acciones",$H151*$G151-$I151,"")))))</f>
        <v/>
      </c>
      <c r="L151" s="15">
        <f>IF($A151="","",IF($D151="Compra acciones",$G151,IF($D151="Venta acciones",-$G151,0)))</f>
        <v/>
      </c>
      <c r="M151" s="14">
        <f>IF($A151="","",IF($D151="Venta put",$E151*$G151*100,0))</f>
        <v/>
      </c>
      <c r="N151" s="16">
        <f>IF($A151="","",IF(OR($D151="Venta put",$D151="Venta call",$D151="Recompra opción"),"Prima","Acciones"))</f>
        <v/>
      </c>
    </row>
    <row r="152">
      <c r="A152" s="17" t="n"/>
      <c r="B152" s="18" t="n"/>
      <c r="C152" s="18" t="n"/>
      <c r="D152" s="18" t="n"/>
      <c r="E152" s="19" t="n"/>
      <c r="F152" s="17" t="n"/>
      <c r="G152" s="20" t="n"/>
      <c r="H152" s="19" t="n"/>
      <c r="I152" s="19" t="n"/>
      <c r="J152" s="18" t="n"/>
      <c r="K152" s="14">
        <f>IF($A152="","",IF(OR($D152="Venta put",$D152="Venta call"),$H152*$G152*100-$I152,IF($D152="Recompra opción",-$H152*$G152*100-$I152,IF($D152="Compra acciones",-$H152*$G152-$I152,IF($D152="Venta acciones",$H152*$G152-$I152,"")))))</f>
        <v/>
      </c>
      <c r="L152" s="15">
        <f>IF($A152="","",IF($D152="Compra acciones",$G152,IF($D152="Venta acciones",-$G152,0)))</f>
        <v/>
      </c>
      <c r="M152" s="14">
        <f>IF($A152="","",IF($D152="Venta put",$E152*$G152*100,0))</f>
        <v/>
      </c>
      <c r="N152" s="16">
        <f>IF($A152="","",IF(OR($D152="Venta put",$D152="Venta call",$D152="Recompra opción"),"Prima","Acciones"))</f>
        <v/>
      </c>
    </row>
    <row r="153">
      <c r="A153" s="17" t="n"/>
      <c r="B153" s="18" t="n"/>
      <c r="C153" s="18" t="n"/>
      <c r="D153" s="18" t="n"/>
      <c r="E153" s="19" t="n"/>
      <c r="F153" s="17" t="n"/>
      <c r="G153" s="20" t="n"/>
      <c r="H153" s="19" t="n"/>
      <c r="I153" s="19" t="n"/>
      <c r="J153" s="18" t="n"/>
      <c r="K153" s="14">
        <f>IF($A153="","",IF(OR($D153="Venta put",$D153="Venta call"),$H153*$G153*100-$I153,IF($D153="Recompra opción",-$H153*$G153*100-$I153,IF($D153="Compra acciones",-$H153*$G153-$I153,IF($D153="Venta acciones",$H153*$G153-$I153,"")))))</f>
        <v/>
      </c>
      <c r="L153" s="15">
        <f>IF($A153="","",IF($D153="Compra acciones",$G153,IF($D153="Venta acciones",-$G153,0)))</f>
        <v/>
      </c>
      <c r="M153" s="14">
        <f>IF($A153="","",IF($D153="Venta put",$E153*$G153*100,0))</f>
        <v/>
      </c>
      <c r="N153" s="16">
        <f>IF($A153="","",IF(OR($D153="Venta put",$D153="Venta call",$D153="Recompra opción"),"Prima","Acciones"))</f>
        <v/>
      </c>
    </row>
    <row r="154">
      <c r="A154" s="17" t="n"/>
      <c r="B154" s="18" t="n"/>
      <c r="C154" s="18" t="n"/>
      <c r="D154" s="18" t="n"/>
      <c r="E154" s="19" t="n"/>
      <c r="F154" s="17" t="n"/>
      <c r="G154" s="20" t="n"/>
      <c r="H154" s="19" t="n"/>
      <c r="I154" s="19" t="n"/>
      <c r="J154" s="18" t="n"/>
      <c r="K154" s="14">
        <f>IF($A154="","",IF(OR($D154="Venta put",$D154="Venta call"),$H154*$G154*100-$I154,IF($D154="Recompra opción",-$H154*$G154*100-$I154,IF($D154="Compra acciones",-$H154*$G154-$I154,IF($D154="Venta acciones",$H154*$G154-$I154,"")))))</f>
        <v/>
      </c>
      <c r="L154" s="15">
        <f>IF($A154="","",IF($D154="Compra acciones",$G154,IF($D154="Venta acciones",-$G154,0)))</f>
        <v/>
      </c>
      <c r="M154" s="14">
        <f>IF($A154="","",IF($D154="Venta put",$E154*$G154*100,0))</f>
        <v/>
      </c>
      <c r="N154" s="16">
        <f>IF($A154="","",IF(OR($D154="Venta put",$D154="Venta call",$D154="Recompra opción"),"Prima","Acciones"))</f>
        <v/>
      </c>
    </row>
    <row r="155">
      <c r="A155" s="17" t="n"/>
      <c r="B155" s="18" t="n"/>
      <c r="C155" s="18" t="n"/>
      <c r="D155" s="18" t="n"/>
      <c r="E155" s="19" t="n"/>
      <c r="F155" s="17" t="n"/>
      <c r="G155" s="20" t="n"/>
      <c r="H155" s="19" t="n"/>
      <c r="I155" s="19" t="n"/>
      <c r="J155" s="18" t="n"/>
      <c r="K155" s="14">
        <f>IF($A155="","",IF(OR($D155="Venta put",$D155="Venta call"),$H155*$G155*100-$I155,IF($D155="Recompra opción",-$H155*$G155*100-$I155,IF($D155="Compra acciones",-$H155*$G155-$I155,IF($D155="Venta acciones",$H155*$G155-$I155,"")))))</f>
        <v/>
      </c>
      <c r="L155" s="15">
        <f>IF($A155="","",IF($D155="Compra acciones",$G155,IF($D155="Venta acciones",-$G155,0)))</f>
        <v/>
      </c>
      <c r="M155" s="14">
        <f>IF($A155="","",IF($D155="Venta put",$E155*$G155*100,0))</f>
        <v/>
      </c>
      <c r="N155" s="16">
        <f>IF($A155="","",IF(OR($D155="Venta put",$D155="Venta call",$D155="Recompra opción"),"Prima","Acciones"))</f>
        <v/>
      </c>
    </row>
    <row r="156">
      <c r="A156" s="17" t="n"/>
      <c r="B156" s="18" t="n"/>
      <c r="C156" s="18" t="n"/>
      <c r="D156" s="18" t="n"/>
      <c r="E156" s="19" t="n"/>
      <c r="F156" s="17" t="n"/>
      <c r="G156" s="20" t="n"/>
      <c r="H156" s="19" t="n"/>
      <c r="I156" s="19" t="n"/>
      <c r="J156" s="18" t="n"/>
      <c r="K156" s="14">
        <f>IF($A156="","",IF(OR($D156="Venta put",$D156="Venta call"),$H156*$G156*100-$I156,IF($D156="Recompra opción",-$H156*$G156*100-$I156,IF($D156="Compra acciones",-$H156*$G156-$I156,IF($D156="Venta acciones",$H156*$G156-$I156,"")))))</f>
        <v/>
      </c>
      <c r="L156" s="15">
        <f>IF($A156="","",IF($D156="Compra acciones",$G156,IF($D156="Venta acciones",-$G156,0)))</f>
        <v/>
      </c>
      <c r="M156" s="14">
        <f>IF($A156="","",IF($D156="Venta put",$E156*$G156*100,0))</f>
        <v/>
      </c>
      <c r="N156" s="16">
        <f>IF($A156="","",IF(OR($D156="Venta put",$D156="Venta call",$D156="Recompra opción"),"Prima","Acciones"))</f>
        <v/>
      </c>
    </row>
    <row r="157">
      <c r="A157" s="17" t="n"/>
      <c r="B157" s="18" t="n"/>
      <c r="C157" s="18" t="n"/>
      <c r="D157" s="18" t="n"/>
      <c r="E157" s="19" t="n"/>
      <c r="F157" s="17" t="n"/>
      <c r="G157" s="20" t="n"/>
      <c r="H157" s="19" t="n"/>
      <c r="I157" s="19" t="n"/>
      <c r="J157" s="18" t="n"/>
      <c r="K157" s="14">
        <f>IF($A157="","",IF(OR($D157="Venta put",$D157="Venta call"),$H157*$G157*100-$I157,IF($D157="Recompra opción",-$H157*$G157*100-$I157,IF($D157="Compra acciones",-$H157*$G157-$I157,IF($D157="Venta acciones",$H157*$G157-$I157,"")))))</f>
        <v/>
      </c>
      <c r="L157" s="15">
        <f>IF($A157="","",IF($D157="Compra acciones",$G157,IF($D157="Venta acciones",-$G157,0)))</f>
        <v/>
      </c>
      <c r="M157" s="14">
        <f>IF($A157="","",IF($D157="Venta put",$E157*$G157*100,0))</f>
        <v/>
      </c>
      <c r="N157" s="16">
        <f>IF($A157="","",IF(OR($D157="Venta put",$D157="Venta call",$D157="Recompra opción"),"Prima","Acciones"))</f>
        <v/>
      </c>
    </row>
    <row r="158">
      <c r="A158" s="17" t="n"/>
      <c r="B158" s="18" t="n"/>
      <c r="C158" s="18" t="n"/>
      <c r="D158" s="18" t="n"/>
      <c r="E158" s="19" t="n"/>
      <c r="F158" s="17" t="n"/>
      <c r="G158" s="20" t="n"/>
      <c r="H158" s="19" t="n"/>
      <c r="I158" s="19" t="n"/>
      <c r="J158" s="18" t="n"/>
      <c r="K158" s="14">
        <f>IF($A158="","",IF(OR($D158="Venta put",$D158="Venta call"),$H158*$G158*100-$I158,IF($D158="Recompra opción",-$H158*$G158*100-$I158,IF($D158="Compra acciones",-$H158*$G158-$I158,IF($D158="Venta acciones",$H158*$G158-$I158,"")))))</f>
        <v/>
      </c>
      <c r="L158" s="15">
        <f>IF($A158="","",IF($D158="Compra acciones",$G158,IF($D158="Venta acciones",-$G158,0)))</f>
        <v/>
      </c>
      <c r="M158" s="14">
        <f>IF($A158="","",IF($D158="Venta put",$E158*$G158*100,0))</f>
        <v/>
      </c>
      <c r="N158" s="16">
        <f>IF($A158="","",IF(OR($D158="Venta put",$D158="Venta call",$D158="Recompra opción"),"Prima","Acciones"))</f>
        <v/>
      </c>
    </row>
    <row r="159">
      <c r="A159" s="17" t="n"/>
      <c r="B159" s="18" t="n"/>
      <c r="C159" s="18" t="n"/>
      <c r="D159" s="18" t="n"/>
      <c r="E159" s="19" t="n"/>
      <c r="F159" s="17" t="n"/>
      <c r="G159" s="20" t="n"/>
      <c r="H159" s="19" t="n"/>
      <c r="I159" s="19" t="n"/>
      <c r="J159" s="18" t="n"/>
      <c r="K159" s="14">
        <f>IF($A159="","",IF(OR($D159="Venta put",$D159="Venta call"),$H159*$G159*100-$I159,IF($D159="Recompra opción",-$H159*$G159*100-$I159,IF($D159="Compra acciones",-$H159*$G159-$I159,IF($D159="Venta acciones",$H159*$G159-$I159,"")))))</f>
        <v/>
      </c>
      <c r="L159" s="15">
        <f>IF($A159="","",IF($D159="Compra acciones",$G159,IF($D159="Venta acciones",-$G159,0)))</f>
        <v/>
      </c>
      <c r="M159" s="14">
        <f>IF($A159="","",IF($D159="Venta put",$E159*$G159*100,0))</f>
        <v/>
      </c>
      <c r="N159" s="16">
        <f>IF($A159="","",IF(OR($D159="Venta put",$D159="Venta call",$D159="Recompra opción"),"Prima","Acciones"))</f>
        <v/>
      </c>
    </row>
    <row r="160">
      <c r="A160" s="17" t="n"/>
      <c r="B160" s="18" t="n"/>
      <c r="C160" s="18" t="n"/>
      <c r="D160" s="18" t="n"/>
      <c r="E160" s="19" t="n"/>
      <c r="F160" s="17" t="n"/>
      <c r="G160" s="20" t="n"/>
      <c r="H160" s="19" t="n"/>
      <c r="I160" s="19" t="n"/>
      <c r="J160" s="18" t="n"/>
      <c r="K160" s="14">
        <f>IF($A160="","",IF(OR($D160="Venta put",$D160="Venta call"),$H160*$G160*100-$I160,IF($D160="Recompra opción",-$H160*$G160*100-$I160,IF($D160="Compra acciones",-$H160*$G160-$I160,IF($D160="Venta acciones",$H160*$G160-$I160,"")))))</f>
        <v/>
      </c>
      <c r="L160" s="15">
        <f>IF($A160="","",IF($D160="Compra acciones",$G160,IF($D160="Venta acciones",-$G160,0)))</f>
        <v/>
      </c>
      <c r="M160" s="14">
        <f>IF($A160="","",IF($D160="Venta put",$E160*$G160*100,0))</f>
        <v/>
      </c>
      <c r="N160" s="16">
        <f>IF($A160="","",IF(OR($D160="Venta put",$D160="Venta call",$D160="Recompra opción"),"Prima","Acciones"))</f>
        <v/>
      </c>
    </row>
    <row r="161">
      <c r="A161" s="17" t="n"/>
      <c r="B161" s="18" t="n"/>
      <c r="C161" s="18" t="n"/>
      <c r="D161" s="18" t="n"/>
      <c r="E161" s="19" t="n"/>
      <c r="F161" s="17" t="n"/>
      <c r="G161" s="20" t="n"/>
      <c r="H161" s="19" t="n"/>
      <c r="I161" s="19" t="n"/>
      <c r="J161" s="18" t="n"/>
      <c r="K161" s="14">
        <f>IF($A161="","",IF(OR($D161="Venta put",$D161="Venta call"),$H161*$G161*100-$I161,IF($D161="Recompra opción",-$H161*$G161*100-$I161,IF($D161="Compra acciones",-$H161*$G161-$I161,IF($D161="Venta acciones",$H161*$G161-$I161,"")))))</f>
        <v/>
      </c>
      <c r="L161" s="15">
        <f>IF($A161="","",IF($D161="Compra acciones",$G161,IF($D161="Venta acciones",-$G161,0)))</f>
        <v/>
      </c>
      <c r="M161" s="14">
        <f>IF($A161="","",IF($D161="Venta put",$E161*$G161*100,0))</f>
        <v/>
      </c>
      <c r="N161" s="16">
        <f>IF($A161="","",IF(OR($D161="Venta put",$D161="Venta call",$D161="Recompra opción"),"Prima","Acciones"))</f>
        <v/>
      </c>
    </row>
    <row r="162">
      <c r="A162" s="17" t="n"/>
      <c r="B162" s="18" t="n"/>
      <c r="C162" s="18" t="n"/>
      <c r="D162" s="18" t="n"/>
      <c r="E162" s="19" t="n"/>
      <c r="F162" s="17" t="n"/>
      <c r="G162" s="20" t="n"/>
      <c r="H162" s="19" t="n"/>
      <c r="I162" s="19" t="n"/>
      <c r="J162" s="18" t="n"/>
      <c r="K162" s="14">
        <f>IF($A162="","",IF(OR($D162="Venta put",$D162="Venta call"),$H162*$G162*100-$I162,IF($D162="Recompra opción",-$H162*$G162*100-$I162,IF($D162="Compra acciones",-$H162*$G162-$I162,IF($D162="Venta acciones",$H162*$G162-$I162,"")))))</f>
        <v/>
      </c>
      <c r="L162" s="15">
        <f>IF($A162="","",IF($D162="Compra acciones",$G162,IF($D162="Venta acciones",-$G162,0)))</f>
        <v/>
      </c>
      <c r="M162" s="14">
        <f>IF($A162="","",IF($D162="Venta put",$E162*$G162*100,0))</f>
        <v/>
      </c>
      <c r="N162" s="16">
        <f>IF($A162="","",IF(OR($D162="Venta put",$D162="Venta call",$D162="Recompra opción"),"Prima","Acciones"))</f>
        <v/>
      </c>
    </row>
    <row r="163">
      <c r="A163" s="17" t="n"/>
      <c r="B163" s="18" t="n"/>
      <c r="C163" s="18" t="n"/>
      <c r="D163" s="18" t="n"/>
      <c r="E163" s="19" t="n"/>
      <c r="F163" s="17" t="n"/>
      <c r="G163" s="20" t="n"/>
      <c r="H163" s="19" t="n"/>
      <c r="I163" s="19" t="n"/>
      <c r="J163" s="18" t="n"/>
      <c r="K163" s="14">
        <f>IF($A163="","",IF(OR($D163="Venta put",$D163="Venta call"),$H163*$G163*100-$I163,IF($D163="Recompra opción",-$H163*$G163*100-$I163,IF($D163="Compra acciones",-$H163*$G163-$I163,IF($D163="Venta acciones",$H163*$G163-$I163,"")))))</f>
        <v/>
      </c>
      <c r="L163" s="15">
        <f>IF($A163="","",IF($D163="Compra acciones",$G163,IF($D163="Venta acciones",-$G163,0)))</f>
        <v/>
      </c>
      <c r="M163" s="14">
        <f>IF($A163="","",IF($D163="Venta put",$E163*$G163*100,0))</f>
        <v/>
      </c>
      <c r="N163" s="16">
        <f>IF($A163="","",IF(OR($D163="Venta put",$D163="Venta call",$D163="Recompra opción"),"Prima","Acciones"))</f>
        <v/>
      </c>
    </row>
    <row r="164">
      <c r="A164" s="17" t="n"/>
      <c r="B164" s="18" t="n"/>
      <c r="C164" s="18" t="n"/>
      <c r="D164" s="18" t="n"/>
      <c r="E164" s="19" t="n"/>
      <c r="F164" s="17" t="n"/>
      <c r="G164" s="20" t="n"/>
      <c r="H164" s="19" t="n"/>
      <c r="I164" s="19" t="n"/>
      <c r="J164" s="18" t="n"/>
      <c r="K164" s="14">
        <f>IF($A164="","",IF(OR($D164="Venta put",$D164="Venta call"),$H164*$G164*100-$I164,IF($D164="Recompra opción",-$H164*$G164*100-$I164,IF($D164="Compra acciones",-$H164*$G164-$I164,IF($D164="Venta acciones",$H164*$G164-$I164,"")))))</f>
        <v/>
      </c>
      <c r="L164" s="15">
        <f>IF($A164="","",IF($D164="Compra acciones",$G164,IF($D164="Venta acciones",-$G164,0)))</f>
        <v/>
      </c>
      <c r="M164" s="14">
        <f>IF($A164="","",IF($D164="Venta put",$E164*$G164*100,0))</f>
        <v/>
      </c>
      <c r="N164" s="16">
        <f>IF($A164="","",IF(OR($D164="Venta put",$D164="Venta call",$D164="Recompra opción"),"Prima","Acciones"))</f>
        <v/>
      </c>
    </row>
    <row r="165">
      <c r="A165" s="17" t="n"/>
      <c r="B165" s="18" t="n"/>
      <c r="C165" s="18" t="n"/>
      <c r="D165" s="18" t="n"/>
      <c r="E165" s="19" t="n"/>
      <c r="F165" s="17" t="n"/>
      <c r="G165" s="20" t="n"/>
      <c r="H165" s="19" t="n"/>
      <c r="I165" s="19" t="n"/>
      <c r="J165" s="18" t="n"/>
      <c r="K165" s="14">
        <f>IF($A165="","",IF(OR($D165="Venta put",$D165="Venta call"),$H165*$G165*100-$I165,IF($D165="Recompra opción",-$H165*$G165*100-$I165,IF($D165="Compra acciones",-$H165*$G165-$I165,IF($D165="Venta acciones",$H165*$G165-$I165,"")))))</f>
        <v/>
      </c>
      <c r="L165" s="15">
        <f>IF($A165="","",IF($D165="Compra acciones",$G165,IF($D165="Venta acciones",-$G165,0)))</f>
        <v/>
      </c>
      <c r="M165" s="14">
        <f>IF($A165="","",IF($D165="Venta put",$E165*$G165*100,0))</f>
        <v/>
      </c>
      <c r="N165" s="16">
        <f>IF($A165="","",IF(OR($D165="Venta put",$D165="Venta call",$D165="Recompra opción"),"Prima","Acciones"))</f>
        <v/>
      </c>
    </row>
    <row r="166">
      <c r="A166" s="17" t="n"/>
      <c r="B166" s="18" t="n"/>
      <c r="C166" s="18" t="n"/>
      <c r="D166" s="18" t="n"/>
      <c r="E166" s="19" t="n"/>
      <c r="F166" s="17" t="n"/>
      <c r="G166" s="20" t="n"/>
      <c r="H166" s="19" t="n"/>
      <c r="I166" s="19" t="n"/>
      <c r="J166" s="18" t="n"/>
      <c r="K166" s="14">
        <f>IF($A166="","",IF(OR($D166="Venta put",$D166="Venta call"),$H166*$G166*100-$I166,IF($D166="Recompra opción",-$H166*$G166*100-$I166,IF($D166="Compra acciones",-$H166*$G166-$I166,IF($D166="Venta acciones",$H166*$G166-$I166,"")))))</f>
        <v/>
      </c>
      <c r="L166" s="15">
        <f>IF($A166="","",IF($D166="Compra acciones",$G166,IF($D166="Venta acciones",-$G166,0)))</f>
        <v/>
      </c>
      <c r="M166" s="14">
        <f>IF($A166="","",IF($D166="Venta put",$E166*$G166*100,0))</f>
        <v/>
      </c>
      <c r="N166" s="16">
        <f>IF($A166="","",IF(OR($D166="Venta put",$D166="Venta call",$D166="Recompra opción"),"Prima","Acciones"))</f>
        <v/>
      </c>
    </row>
    <row r="167">
      <c r="A167" s="17" t="n"/>
      <c r="B167" s="18" t="n"/>
      <c r="C167" s="18" t="n"/>
      <c r="D167" s="18" t="n"/>
      <c r="E167" s="19" t="n"/>
      <c r="F167" s="17" t="n"/>
      <c r="G167" s="20" t="n"/>
      <c r="H167" s="19" t="n"/>
      <c r="I167" s="19" t="n"/>
      <c r="J167" s="18" t="n"/>
      <c r="K167" s="14">
        <f>IF($A167="","",IF(OR($D167="Venta put",$D167="Venta call"),$H167*$G167*100-$I167,IF($D167="Recompra opción",-$H167*$G167*100-$I167,IF($D167="Compra acciones",-$H167*$G167-$I167,IF($D167="Venta acciones",$H167*$G167-$I167,"")))))</f>
        <v/>
      </c>
      <c r="L167" s="15">
        <f>IF($A167="","",IF($D167="Compra acciones",$G167,IF($D167="Venta acciones",-$G167,0)))</f>
        <v/>
      </c>
      <c r="M167" s="14">
        <f>IF($A167="","",IF($D167="Venta put",$E167*$G167*100,0))</f>
        <v/>
      </c>
      <c r="N167" s="16">
        <f>IF($A167="","",IF(OR($D167="Venta put",$D167="Venta call",$D167="Recompra opción"),"Prima","Acciones"))</f>
        <v/>
      </c>
    </row>
    <row r="168">
      <c r="A168" s="17" t="n"/>
      <c r="B168" s="18" t="n"/>
      <c r="C168" s="18" t="n"/>
      <c r="D168" s="18" t="n"/>
      <c r="E168" s="19" t="n"/>
      <c r="F168" s="17" t="n"/>
      <c r="G168" s="20" t="n"/>
      <c r="H168" s="19" t="n"/>
      <c r="I168" s="19" t="n"/>
      <c r="J168" s="18" t="n"/>
      <c r="K168" s="14">
        <f>IF($A168="","",IF(OR($D168="Venta put",$D168="Venta call"),$H168*$G168*100-$I168,IF($D168="Recompra opción",-$H168*$G168*100-$I168,IF($D168="Compra acciones",-$H168*$G168-$I168,IF($D168="Venta acciones",$H168*$G168-$I168,"")))))</f>
        <v/>
      </c>
      <c r="L168" s="15">
        <f>IF($A168="","",IF($D168="Compra acciones",$G168,IF($D168="Venta acciones",-$G168,0)))</f>
        <v/>
      </c>
      <c r="M168" s="14">
        <f>IF($A168="","",IF($D168="Venta put",$E168*$G168*100,0))</f>
        <v/>
      </c>
      <c r="N168" s="16">
        <f>IF($A168="","",IF(OR($D168="Venta put",$D168="Venta call",$D168="Recompra opción"),"Prima","Acciones"))</f>
        <v/>
      </c>
    </row>
    <row r="169">
      <c r="A169" s="17" t="n"/>
      <c r="B169" s="18" t="n"/>
      <c r="C169" s="18" t="n"/>
      <c r="D169" s="18" t="n"/>
      <c r="E169" s="19" t="n"/>
      <c r="F169" s="17" t="n"/>
      <c r="G169" s="20" t="n"/>
      <c r="H169" s="19" t="n"/>
      <c r="I169" s="19" t="n"/>
      <c r="J169" s="18" t="n"/>
      <c r="K169" s="14">
        <f>IF($A169="","",IF(OR($D169="Venta put",$D169="Venta call"),$H169*$G169*100-$I169,IF($D169="Recompra opción",-$H169*$G169*100-$I169,IF($D169="Compra acciones",-$H169*$G169-$I169,IF($D169="Venta acciones",$H169*$G169-$I169,"")))))</f>
        <v/>
      </c>
      <c r="L169" s="15">
        <f>IF($A169="","",IF($D169="Compra acciones",$G169,IF($D169="Venta acciones",-$G169,0)))</f>
        <v/>
      </c>
      <c r="M169" s="14">
        <f>IF($A169="","",IF($D169="Venta put",$E169*$G169*100,0))</f>
        <v/>
      </c>
      <c r="N169" s="16">
        <f>IF($A169="","",IF(OR($D169="Venta put",$D169="Venta call",$D169="Recompra opción"),"Prima","Acciones"))</f>
        <v/>
      </c>
    </row>
    <row r="170">
      <c r="A170" s="17" t="n"/>
      <c r="B170" s="18" t="n"/>
      <c r="C170" s="18" t="n"/>
      <c r="D170" s="18" t="n"/>
      <c r="E170" s="19" t="n"/>
      <c r="F170" s="17" t="n"/>
      <c r="G170" s="20" t="n"/>
      <c r="H170" s="19" t="n"/>
      <c r="I170" s="19" t="n"/>
      <c r="J170" s="18" t="n"/>
      <c r="K170" s="14">
        <f>IF($A170="","",IF(OR($D170="Venta put",$D170="Venta call"),$H170*$G170*100-$I170,IF($D170="Recompra opción",-$H170*$G170*100-$I170,IF($D170="Compra acciones",-$H170*$G170-$I170,IF($D170="Venta acciones",$H170*$G170-$I170,"")))))</f>
        <v/>
      </c>
      <c r="L170" s="15">
        <f>IF($A170="","",IF($D170="Compra acciones",$G170,IF($D170="Venta acciones",-$G170,0)))</f>
        <v/>
      </c>
      <c r="M170" s="14">
        <f>IF($A170="","",IF($D170="Venta put",$E170*$G170*100,0))</f>
        <v/>
      </c>
      <c r="N170" s="16">
        <f>IF($A170="","",IF(OR($D170="Venta put",$D170="Venta call",$D170="Recompra opción"),"Prima","Acciones"))</f>
        <v/>
      </c>
    </row>
    <row r="171">
      <c r="A171" s="17" t="n"/>
      <c r="B171" s="18" t="n"/>
      <c r="C171" s="18" t="n"/>
      <c r="D171" s="18" t="n"/>
      <c r="E171" s="19" t="n"/>
      <c r="F171" s="17" t="n"/>
      <c r="G171" s="20" t="n"/>
      <c r="H171" s="19" t="n"/>
      <c r="I171" s="19" t="n"/>
      <c r="J171" s="18" t="n"/>
      <c r="K171" s="14">
        <f>IF($A171="","",IF(OR($D171="Venta put",$D171="Venta call"),$H171*$G171*100-$I171,IF($D171="Recompra opción",-$H171*$G171*100-$I171,IF($D171="Compra acciones",-$H171*$G171-$I171,IF($D171="Venta acciones",$H171*$G171-$I171,"")))))</f>
        <v/>
      </c>
      <c r="L171" s="15">
        <f>IF($A171="","",IF($D171="Compra acciones",$G171,IF($D171="Venta acciones",-$G171,0)))</f>
        <v/>
      </c>
      <c r="M171" s="14">
        <f>IF($A171="","",IF($D171="Venta put",$E171*$G171*100,0))</f>
        <v/>
      </c>
      <c r="N171" s="16">
        <f>IF($A171="","",IF(OR($D171="Venta put",$D171="Venta call",$D171="Recompra opción"),"Prima","Acciones"))</f>
        <v/>
      </c>
    </row>
    <row r="172">
      <c r="A172" s="17" t="n"/>
      <c r="B172" s="18" t="n"/>
      <c r="C172" s="18" t="n"/>
      <c r="D172" s="18" t="n"/>
      <c r="E172" s="19" t="n"/>
      <c r="F172" s="17" t="n"/>
      <c r="G172" s="20" t="n"/>
      <c r="H172" s="19" t="n"/>
      <c r="I172" s="19" t="n"/>
      <c r="J172" s="18" t="n"/>
      <c r="K172" s="14">
        <f>IF($A172="","",IF(OR($D172="Venta put",$D172="Venta call"),$H172*$G172*100-$I172,IF($D172="Recompra opción",-$H172*$G172*100-$I172,IF($D172="Compra acciones",-$H172*$G172-$I172,IF($D172="Venta acciones",$H172*$G172-$I172,"")))))</f>
        <v/>
      </c>
      <c r="L172" s="15">
        <f>IF($A172="","",IF($D172="Compra acciones",$G172,IF($D172="Venta acciones",-$G172,0)))</f>
        <v/>
      </c>
      <c r="M172" s="14">
        <f>IF($A172="","",IF($D172="Venta put",$E172*$G172*100,0))</f>
        <v/>
      </c>
      <c r="N172" s="16">
        <f>IF($A172="","",IF(OR($D172="Venta put",$D172="Venta call",$D172="Recompra opción"),"Prima","Acciones"))</f>
        <v/>
      </c>
    </row>
    <row r="173">
      <c r="A173" s="17" t="n"/>
      <c r="B173" s="18" t="n"/>
      <c r="C173" s="18" t="n"/>
      <c r="D173" s="18" t="n"/>
      <c r="E173" s="19" t="n"/>
      <c r="F173" s="17" t="n"/>
      <c r="G173" s="20" t="n"/>
      <c r="H173" s="19" t="n"/>
      <c r="I173" s="19" t="n"/>
      <c r="J173" s="18" t="n"/>
      <c r="K173" s="14">
        <f>IF($A173="","",IF(OR($D173="Venta put",$D173="Venta call"),$H173*$G173*100-$I173,IF($D173="Recompra opción",-$H173*$G173*100-$I173,IF($D173="Compra acciones",-$H173*$G173-$I173,IF($D173="Venta acciones",$H173*$G173-$I173,"")))))</f>
        <v/>
      </c>
      <c r="L173" s="15">
        <f>IF($A173="","",IF($D173="Compra acciones",$G173,IF($D173="Venta acciones",-$G173,0)))</f>
        <v/>
      </c>
      <c r="M173" s="14">
        <f>IF($A173="","",IF($D173="Venta put",$E173*$G173*100,0))</f>
        <v/>
      </c>
      <c r="N173" s="16">
        <f>IF($A173="","",IF(OR($D173="Venta put",$D173="Venta call",$D173="Recompra opción"),"Prima","Acciones"))</f>
        <v/>
      </c>
    </row>
    <row r="174">
      <c r="A174" s="17" t="n"/>
      <c r="B174" s="18" t="n"/>
      <c r="C174" s="18" t="n"/>
      <c r="D174" s="18" t="n"/>
      <c r="E174" s="19" t="n"/>
      <c r="F174" s="17" t="n"/>
      <c r="G174" s="20" t="n"/>
      <c r="H174" s="19" t="n"/>
      <c r="I174" s="19" t="n"/>
      <c r="J174" s="18" t="n"/>
      <c r="K174" s="14">
        <f>IF($A174="","",IF(OR($D174="Venta put",$D174="Venta call"),$H174*$G174*100-$I174,IF($D174="Recompra opción",-$H174*$G174*100-$I174,IF($D174="Compra acciones",-$H174*$G174-$I174,IF($D174="Venta acciones",$H174*$G174-$I174,"")))))</f>
        <v/>
      </c>
      <c r="L174" s="15">
        <f>IF($A174="","",IF($D174="Compra acciones",$G174,IF($D174="Venta acciones",-$G174,0)))</f>
        <v/>
      </c>
      <c r="M174" s="14">
        <f>IF($A174="","",IF($D174="Venta put",$E174*$G174*100,0))</f>
        <v/>
      </c>
      <c r="N174" s="16">
        <f>IF($A174="","",IF(OR($D174="Venta put",$D174="Venta call",$D174="Recompra opción"),"Prima","Acciones"))</f>
        <v/>
      </c>
    </row>
    <row r="175">
      <c r="A175" s="17" t="n"/>
      <c r="B175" s="18" t="n"/>
      <c r="C175" s="18" t="n"/>
      <c r="D175" s="18" t="n"/>
      <c r="E175" s="19" t="n"/>
      <c r="F175" s="17" t="n"/>
      <c r="G175" s="20" t="n"/>
      <c r="H175" s="19" t="n"/>
      <c r="I175" s="19" t="n"/>
      <c r="J175" s="18" t="n"/>
      <c r="K175" s="14">
        <f>IF($A175="","",IF(OR($D175="Venta put",$D175="Venta call"),$H175*$G175*100-$I175,IF($D175="Recompra opción",-$H175*$G175*100-$I175,IF($D175="Compra acciones",-$H175*$G175-$I175,IF($D175="Venta acciones",$H175*$G175-$I175,"")))))</f>
        <v/>
      </c>
      <c r="L175" s="15">
        <f>IF($A175="","",IF($D175="Compra acciones",$G175,IF($D175="Venta acciones",-$G175,0)))</f>
        <v/>
      </c>
      <c r="M175" s="14">
        <f>IF($A175="","",IF($D175="Venta put",$E175*$G175*100,0))</f>
        <v/>
      </c>
      <c r="N175" s="16">
        <f>IF($A175="","",IF(OR($D175="Venta put",$D175="Venta call",$D175="Recompra opción"),"Prima","Acciones"))</f>
        <v/>
      </c>
    </row>
    <row r="176">
      <c r="A176" s="17" t="n"/>
      <c r="B176" s="18" t="n"/>
      <c r="C176" s="18" t="n"/>
      <c r="D176" s="18" t="n"/>
      <c r="E176" s="19" t="n"/>
      <c r="F176" s="17" t="n"/>
      <c r="G176" s="20" t="n"/>
      <c r="H176" s="19" t="n"/>
      <c r="I176" s="19" t="n"/>
      <c r="J176" s="18" t="n"/>
      <c r="K176" s="14">
        <f>IF($A176="","",IF(OR($D176="Venta put",$D176="Venta call"),$H176*$G176*100-$I176,IF($D176="Recompra opción",-$H176*$G176*100-$I176,IF($D176="Compra acciones",-$H176*$G176-$I176,IF($D176="Venta acciones",$H176*$G176-$I176,"")))))</f>
        <v/>
      </c>
      <c r="L176" s="15">
        <f>IF($A176="","",IF($D176="Compra acciones",$G176,IF($D176="Venta acciones",-$G176,0)))</f>
        <v/>
      </c>
      <c r="M176" s="14">
        <f>IF($A176="","",IF($D176="Venta put",$E176*$G176*100,0))</f>
        <v/>
      </c>
      <c r="N176" s="16">
        <f>IF($A176="","",IF(OR($D176="Venta put",$D176="Venta call",$D176="Recompra opción"),"Prima","Acciones"))</f>
        <v/>
      </c>
    </row>
    <row r="177">
      <c r="A177" s="17" t="n"/>
      <c r="B177" s="18" t="n"/>
      <c r="C177" s="18" t="n"/>
      <c r="D177" s="18" t="n"/>
      <c r="E177" s="19" t="n"/>
      <c r="F177" s="17" t="n"/>
      <c r="G177" s="20" t="n"/>
      <c r="H177" s="19" t="n"/>
      <c r="I177" s="19" t="n"/>
      <c r="J177" s="18" t="n"/>
      <c r="K177" s="14">
        <f>IF($A177="","",IF(OR($D177="Venta put",$D177="Venta call"),$H177*$G177*100-$I177,IF($D177="Recompra opción",-$H177*$G177*100-$I177,IF($D177="Compra acciones",-$H177*$G177-$I177,IF($D177="Venta acciones",$H177*$G177-$I177,"")))))</f>
        <v/>
      </c>
      <c r="L177" s="15">
        <f>IF($A177="","",IF($D177="Compra acciones",$G177,IF($D177="Venta acciones",-$G177,0)))</f>
        <v/>
      </c>
      <c r="M177" s="14">
        <f>IF($A177="","",IF($D177="Venta put",$E177*$G177*100,0))</f>
        <v/>
      </c>
      <c r="N177" s="16">
        <f>IF($A177="","",IF(OR($D177="Venta put",$D177="Venta call",$D177="Recompra opción"),"Prima","Acciones"))</f>
        <v/>
      </c>
    </row>
    <row r="178">
      <c r="A178" s="17" t="n"/>
      <c r="B178" s="18" t="n"/>
      <c r="C178" s="18" t="n"/>
      <c r="D178" s="18" t="n"/>
      <c r="E178" s="19" t="n"/>
      <c r="F178" s="17" t="n"/>
      <c r="G178" s="20" t="n"/>
      <c r="H178" s="19" t="n"/>
      <c r="I178" s="19" t="n"/>
      <c r="J178" s="18" t="n"/>
      <c r="K178" s="14">
        <f>IF($A178="","",IF(OR($D178="Venta put",$D178="Venta call"),$H178*$G178*100-$I178,IF($D178="Recompra opción",-$H178*$G178*100-$I178,IF($D178="Compra acciones",-$H178*$G178-$I178,IF($D178="Venta acciones",$H178*$G178-$I178,"")))))</f>
        <v/>
      </c>
      <c r="L178" s="15">
        <f>IF($A178="","",IF($D178="Compra acciones",$G178,IF($D178="Venta acciones",-$G178,0)))</f>
        <v/>
      </c>
      <c r="M178" s="14">
        <f>IF($A178="","",IF($D178="Venta put",$E178*$G178*100,0))</f>
        <v/>
      </c>
      <c r="N178" s="16">
        <f>IF($A178="","",IF(OR($D178="Venta put",$D178="Venta call",$D178="Recompra opción"),"Prima","Acciones"))</f>
        <v/>
      </c>
    </row>
    <row r="179">
      <c r="A179" s="17" t="n"/>
      <c r="B179" s="18" t="n"/>
      <c r="C179" s="18" t="n"/>
      <c r="D179" s="18" t="n"/>
      <c r="E179" s="19" t="n"/>
      <c r="F179" s="17" t="n"/>
      <c r="G179" s="20" t="n"/>
      <c r="H179" s="19" t="n"/>
      <c r="I179" s="19" t="n"/>
      <c r="J179" s="18" t="n"/>
      <c r="K179" s="14">
        <f>IF($A179="","",IF(OR($D179="Venta put",$D179="Venta call"),$H179*$G179*100-$I179,IF($D179="Recompra opción",-$H179*$G179*100-$I179,IF($D179="Compra acciones",-$H179*$G179-$I179,IF($D179="Venta acciones",$H179*$G179-$I179,"")))))</f>
        <v/>
      </c>
      <c r="L179" s="15">
        <f>IF($A179="","",IF($D179="Compra acciones",$G179,IF($D179="Venta acciones",-$G179,0)))</f>
        <v/>
      </c>
      <c r="M179" s="14">
        <f>IF($A179="","",IF($D179="Venta put",$E179*$G179*100,0))</f>
        <v/>
      </c>
      <c r="N179" s="16">
        <f>IF($A179="","",IF(OR($D179="Venta put",$D179="Venta call",$D179="Recompra opción"),"Prima","Acciones"))</f>
        <v/>
      </c>
    </row>
    <row r="180">
      <c r="A180" s="17" t="n"/>
      <c r="B180" s="18" t="n"/>
      <c r="C180" s="18" t="n"/>
      <c r="D180" s="18" t="n"/>
      <c r="E180" s="19" t="n"/>
      <c r="F180" s="17" t="n"/>
      <c r="G180" s="20" t="n"/>
      <c r="H180" s="19" t="n"/>
      <c r="I180" s="19" t="n"/>
      <c r="J180" s="18" t="n"/>
      <c r="K180" s="14">
        <f>IF($A180="","",IF(OR($D180="Venta put",$D180="Venta call"),$H180*$G180*100-$I180,IF($D180="Recompra opción",-$H180*$G180*100-$I180,IF($D180="Compra acciones",-$H180*$G180-$I180,IF($D180="Venta acciones",$H180*$G180-$I180,"")))))</f>
        <v/>
      </c>
      <c r="L180" s="15">
        <f>IF($A180="","",IF($D180="Compra acciones",$G180,IF($D180="Venta acciones",-$G180,0)))</f>
        <v/>
      </c>
      <c r="M180" s="14">
        <f>IF($A180="","",IF($D180="Venta put",$E180*$G180*100,0))</f>
        <v/>
      </c>
      <c r="N180" s="16">
        <f>IF($A180="","",IF(OR($D180="Venta put",$D180="Venta call",$D180="Recompra opción"),"Prima","Acciones"))</f>
        <v/>
      </c>
    </row>
    <row r="181">
      <c r="A181" s="17" t="n"/>
      <c r="B181" s="18" t="n"/>
      <c r="C181" s="18" t="n"/>
      <c r="D181" s="18" t="n"/>
      <c r="E181" s="19" t="n"/>
      <c r="F181" s="17" t="n"/>
      <c r="G181" s="20" t="n"/>
      <c r="H181" s="19" t="n"/>
      <c r="I181" s="19" t="n"/>
      <c r="J181" s="18" t="n"/>
      <c r="K181" s="14">
        <f>IF($A181="","",IF(OR($D181="Venta put",$D181="Venta call"),$H181*$G181*100-$I181,IF($D181="Recompra opción",-$H181*$G181*100-$I181,IF($D181="Compra acciones",-$H181*$G181-$I181,IF($D181="Venta acciones",$H181*$G181-$I181,"")))))</f>
        <v/>
      </c>
      <c r="L181" s="15">
        <f>IF($A181="","",IF($D181="Compra acciones",$G181,IF($D181="Venta acciones",-$G181,0)))</f>
        <v/>
      </c>
      <c r="M181" s="14">
        <f>IF($A181="","",IF($D181="Venta put",$E181*$G181*100,0))</f>
        <v/>
      </c>
      <c r="N181" s="16">
        <f>IF($A181="","",IF(OR($D181="Venta put",$D181="Venta call",$D181="Recompra opción"),"Prima","Acciones"))</f>
        <v/>
      </c>
    </row>
    <row r="182">
      <c r="A182" s="17" t="n"/>
      <c r="B182" s="18" t="n"/>
      <c r="C182" s="18" t="n"/>
      <c r="D182" s="18" t="n"/>
      <c r="E182" s="19" t="n"/>
      <c r="F182" s="17" t="n"/>
      <c r="G182" s="20" t="n"/>
      <c r="H182" s="19" t="n"/>
      <c r="I182" s="19" t="n"/>
      <c r="J182" s="18" t="n"/>
      <c r="K182" s="14">
        <f>IF($A182="","",IF(OR($D182="Venta put",$D182="Venta call"),$H182*$G182*100-$I182,IF($D182="Recompra opción",-$H182*$G182*100-$I182,IF($D182="Compra acciones",-$H182*$G182-$I182,IF($D182="Venta acciones",$H182*$G182-$I182,"")))))</f>
        <v/>
      </c>
      <c r="L182" s="15">
        <f>IF($A182="","",IF($D182="Compra acciones",$G182,IF($D182="Venta acciones",-$G182,0)))</f>
        <v/>
      </c>
      <c r="M182" s="14">
        <f>IF($A182="","",IF($D182="Venta put",$E182*$G182*100,0))</f>
        <v/>
      </c>
      <c r="N182" s="16">
        <f>IF($A182="","",IF(OR($D182="Venta put",$D182="Venta call",$D182="Recompra opción"),"Prima","Acciones"))</f>
        <v/>
      </c>
    </row>
    <row r="183">
      <c r="A183" s="17" t="n"/>
      <c r="B183" s="18" t="n"/>
      <c r="C183" s="18" t="n"/>
      <c r="D183" s="18" t="n"/>
      <c r="E183" s="19" t="n"/>
      <c r="F183" s="17" t="n"/>
      <c r="G183" s="20" t="n"/>
      <c r="H183" s="19" t="n"/>
      <c r="I183" s="19" t="n"/>
      <c r="J183" s="18" t="n"/>
      <c r="K183" s="14">
        <f>IF($A183="","",IF(OR($D183="Venta put",$D183="Venta call"),$H183*$G183*100-$I183,IF($D183="Recompra opción",-$H183*$G183*100-$I183,IF($D183="Compra acciones",-$H183*$G183-$I183,IF($D183="Venta acciones",$H183*$G183-$I183,"")))))</f>
        <v/>
      </c>
      <c r="L183" s="15">
        <f>IF($A183="","",IF($D183="Compra acciones",$G183,IF($D183="Venta acciones",-$G183,0)))</f>
        <v/>
      </c>
      <c r="M183" s="14">
        <f>IF($A183="","",IF($D183="Venta put",$E183*$G183*100,0))</f>
        <v/>
      </c>
      <c r="N183" s="16">
        <f>IF($A183="","",IF(OR($D183="Venta put",$D183="Venta call",$D183="Recompra opción"),"Prima","Acciones"))</f>
        <v/>
      </c>
    </row>
    <row r="184">
      <c r="A184" s="17" t="n"/>
      <c r="B184" s="18" t="n"/>
      <c r="C184" s="18" t="n"/>
      <c r="D184" s="18" t="n"/>
      <c r="E184" s="19" t="n"/>
      <c r="F184" s="17" t="n"/>
      <c r="G184" s="20" t="n"/>
      <c r="H184" s="19" t="n"/>
      <c r="I184" s="19" t="n"/>
      <c r="J184" s="18" t="n"/>
      <c r="K184" s="14">
        <f>IF($A184="","",IF(OR($D184="Venta put",$D184="Venta call"),$H184*$G184*100-$I184,IF($D184="Recompra opción",-$H184*$G184*100-$I184,IF($D184="Compra acciones",-$H184*$G184-$I184,IF($D184="Venta acciones",$H184*$G184-$I184,"")))))</f>
        <v/>
      </c>
      <c r="L184" s="15">
        <f>IF($A184="","",IF($D184="Compra acciones",$G184,IF($D184="Venta acciones",-$G184,0)))</f>
        <v/>
      </c>
      <c r="M184" s="14">
        <f>IF($A184="","",IF($D184="Venta put",$E184*$G184*100,0))</f>
        <v/>
      </c>
      <c r="N184" s="16">
        <f>IF($A184="","",IF(OR($D184="Venta put",$D184="Venta call",$D184="Recompra opción"),"Prima","Acciones"))</f>
        <v/>
      </c>
    </row>
    <row r="185">
      <c r="A185" s="17" t="n"/>
      <c r="B185" s="18" t="n"/>
      <c r="C185" s="18" t="n"/>
      <c r="D185" s="18" t="n"/>
      <c r="E185" s="19" t="n"/>
      <c r="F185" s="17" t="n"/>
      <c r="G185" s="20" t="n"/>
      <c r="H185" s="19" t="n"/>
      <c r="I185" s="19" t="n"/>
      <c r="J185" s="18" t="n"/>
      <c r="K185" s="14">
        <f>IF($A185="","",IF(OR($D185="Venta put",$D185="Venta call"),$H185*$G185*100-$I185,IF($D185="Recompra opción",-$H185*$G185*100-$I185,IF($D185="Compra acciones",-$H185*$G185-$I185,IF($D185="Venta acciones",$H185*$G185-$I185,"")))))</f>
        <v/>
      </c>
      <c r="L185" s="15">
        <f>IF($A185="","",IF($D185="Compra acciones",$G185,IF($D185="Venta acciones",-$G185,0)))</f>
        <v/>
      </c>
      <c r="M185" s="14">
        <f>IF($A185="","",IF($D185="Venta put",$E185*$G185*100,0))</f>
        <v/>
      </c>
      <c r="N185" s="16">
        <f>IF($A185="","",IF(OR($D185="Venta put",$D185="Venta call",$D185="Recompra opción"),"Prima","Acciones"))</f>
        <v/>
      </c>
    </row>
    <row r="186">
      <c r="A186" s="17" t="n"/>
      <c r="B186" s="18" t="n"/>
      <c r="C186" s="18" t="n"/>
      <c r="D186" s="18" t="n"/>
      <c r="E186" s="19" t="n"/>
      <c r="F186" s="17" t="n"/>
      <c r="G186" s="20" t="n"/>
      <c r="H186" s="19" t="n"/>
      <c r="I186" s="19" t="n"/>
      <c r="J186" s="18" t="n"/>
      <c r="K186" s="14">
        <f>IF($A186="","",IF(OR($D186="Venta put",$D186="Venta call"),$H186*$G186*100-$I186,IF($D186="Recompra opción",-$H186*$G186*100-$I186,IF($D186="Compra acciones",-$H186*$G186-$I186,IF($D186="Venta acciones",$H186*$G186-$I186,"")))))</f>
        <v/>
      </c>
      <c r="L186" s="15">
        <f>IF($A186="","",IF($D186="Compra acciones",$G186,IF($D186="Venta acciones",-$G186,0)))</f>
        <v/>
      </c>
      <c r="M186" s="14">
        <f>IF($A186="","",IF($D186="Venta put",$E186*$G186*100,0))</f>
        <v/>
      </c>
      <c r="N186" s="16">
        <f>IF($A186="","",IF(OR($D186="Venta put",$D186="Venta call",$D186="Recompra opción"),"Prima","Acciones"))</f>
        <v/>
      </c>
    </row>
    <row r="187">
      <c r="A187" s="17" t="n"/>
      <c r="B187" s="18" t="n"/>
      <c r="C187" s="18" t="n"/>
      <c r="D187" s="18" t="n"/>
      <c r="E187" s="19" t="n"/>
      <c r="F187" s="17" t="n"/>
      <c r="G187" s="20" t="n"/>
      <c r="H187" s="19" t="n"/>
      <c r="I187" s="19" t="n"/>
      <c r="J187" s="18" t="n"/>
      <c r="K187" s="14">
        <f>IF($A187="","",IF(OR($D187="Venta put",$D187="Venta call"),$H187*$G187*100-$I187,IF($D187="Recompra opción",-$H187*$G187*100-$I187,IF($D187="Compra acciones",-$H187*$G187-$I187,IF($D187="Venta acciones",$H187*$G187-$I187,"")))))</f>
        <v/>
      </c>
      <c r="L187" s="15">
        <f>IF($A187="","",IF($D187="Compra acciones",$G187,IF($D187="Venta acciones",-$G187,0)))</f>
        <v/>
      </c>
      <c r="M187" s="14">
        <f>IF($A187="","",IF($D187="Venta put",$E187*$G187*100,0))</f>
        <v/>
      </c>
      <c r="N187" s="16">
        <f>IF($A187="","",IF(OR($D187="Venta put",$D187="Venta call",$D187="Recompra opción"),"Prima","Acciones"))</f>
        <v/>
      </c>
    </row>
    <row r="188">
      <c r="A188" s="17" t="n"/>
      <c r="B188" s="18" t="n"/>
      <c r="C188" s="18" t="n"/>
      <c r="D188" s="18" t="n"/>
      <c r="E188" s="19" t="n"/>
      <c r="F188" s="17" t="n"/>
      <c r="G188" s="20" t="n"/>
      <c r="H188" s="19" t="n"/>
      <c r="I188" s="19" t="n"/>
      <c r="J188" s="18" t="n"/>
      <c r="K188" s="14">
        <f>IF($A188="","",IF(OR($D188="Venta put",$D188="Venta call"),$H188*$G188*100-$I188,IF($D188="Recompra opción",-$H188*$G188*100-$I188,IF($D188="Compra acciones",-$H188*$G188-$I188,IF($D188="Venta acciones",$H188*$G188-$I188,"")))))</f>
        <v/>
      </c>
      <c r="L188" s="15">
        <f>IF($A188="","",IF($D188="Compra acciones",$G188,IF($D188="Venta acciones",-$G188,0)))</f>
        <v/>
      </c>
      <c r="M188" s="14">
        <f>IF($A188="","",IF($D188="Venta put",$E188*$G188*100,0))</f>
        <v/>
      </c>
      <c r="N188" s="16">
        <f>IF($A188="","",IF(OR($D188="Venta put",$D188="Venta call",$D188="Recompra opción"),"Prima","Acciones"))</f>
        <v/>
      </c>
    </row>
    <row r="189">
      <c r="A189" s="17" t="n"/>
      <c r="B189" s="18" t="n"/>
      <c r="C189" s="18" t="n"/>
      <c r="D189" s="18" t="n"/>
      <c r="E189" s="19" t="n"/>
      <c r="F189" s="17" t="n"/>
      <c r="G189" s="20" t="n"/>
      <c r="H189" s="19" t="n"/>
      <c r="I189" s="19" t="n"/>
      <c r="J189" s="18" t="n"/>
      <c r="K189" s="14">
        <f>IF($A189="","",IF(OR($D189="Venta put",$D189="Venta call"),$H189*$G189*100-$I189,IF($D189="Recompra opción",-$H189*$G189*100-$I189,IF($D189="Compra acciones",-$H189*$G189-$I189,IF($D189="Venta acciones",$H189*$G189-$I189,"")))))</f>
        <v/>
      </c>
      <c r="L189" s="15">
        <f>IF($A189="","",IF($D189="Compra acciones",$G189,IF($D189="Venta acciones",-$G189,0)))</f>
        <v/>
      </c>
      <c r="M189" s="14">
        <f>IF($A189="","",IF($D189="Venta put",$E189*$G189*100,0))</f>
        <v/>
      </c>
      <c r="N189" s="16">
        <f>IF($A189="","",IF(OR($D189="Venta put",$D189="Venta call",$D189="Recompra opción"),"Prima","Acciones"))</f>
        <v/>
      </c>
    </row>
    <row r="190">
      <c r="A190" s="17" t="n"/>
      <c r="B190" s="18" t="n"/>
      <c r="C190" s="18" t="n"/>
      <c r="D190" s="18" t="n"/>
      <c r="E190" s="19" t="n"/>
      <c r="F190" s="17" t="n"/>
      <c r="G190" s="20" t="n"/>
      <c r="H190" s="19" t="n"/>
      <c r="I190" s="19" t="n"/>
      <c r="J190" s="18" t="n"/>
      <c r="K190" s="14">
        <f>IF($A190="","",IF(OR($D190="Venta put",$D190="Venta call"),$H190*$G190*100-$I190,IF($D190="Recompra opción",-$H190*$G190*100-$I190,IF($D190="Compra acciones",-$H190*$G190-$I190,IF($D190="Venta acciones",$H190*$G190-$I190,"")))))</f>
        <v/>
      </c>
      <c r="L190" s="15">
        <f>IF($A190="","",IF($D190="Compra acciones",$G190,IF($D190="Venta acciones",-$G190,0)))</f>
        <v/>
      </c>
      <c r="M190" s="14">
        <f>IF($A190="","",IF($D190="Venta put",$E190*$G190*100,0))</f>
        <v/>
      </c>
      <c r="N190" s="16">
        <f>IF($A190="","",IF(OR($D190="Venta put",$D190="Venta call",$D190="Recompra opción"),"Prima","Acciones"))</f>
        <v/>
      </c>
    </row>
    <row r="191">
      <c r="A191" s="17" t="n"/>
      <c r="B191" s="18" t="n"/>
      <c r="C191" s="18" t="n"/>
      <c r="D191" s="18" t="n"/>
      <c r="E191" s="19" t="n"/>
      <c r="F191" s="17" t="n"/>
      <c r="G191" s="20" t="n"/>
      <c r="H191" s="19" t="n"/>
      <c r="I191" s="19" t="n"/>
      <c r="J191" s="18" t="n"/>
      <c r="K191" s="14">
        <f>IF($A191="","",IF(OR($D191="Venta put",$D191="Venta call"),$H191*$G191*100-$I191,IF($D191="Recompra opción",-$H191*$G191*100-$I191,IF($D191="Compra acciones",-$H191*$G191-$I191,IF($D191="Venta acciones",$H191*$G191-$I191,"")))))</f>
        <v/>
      </c>
      <c r="L191" s="15">
        <f>IF($A191="","",IF($D191="Compra acciones",$G191,IF($D191="Venta acciones",-$G191,0)))</f>
        <v/>
      </c>
      <c r="M191" s="14">
        <f>IF($A191="","",IF($D191="Venta put",$E191*$G191*100,0))</f>
        <v/>
      </c>
      <c r="N191" s="16">
        <f>IF($A191="","",IF(OR($D191="Venta put",$D191="Venta call",$D191="Recompra opción"),"Prima","Acciones"))</f>
        <v/>
      </c>
    </row>
    <row r="192">
      <c r="A192" s="17" t="n"/>
      <c r="B192" s="18" t="n"/>
      <c r="C192" s="18" t="n"/>
      <c r="D192" s="18" t="n"/>
      <c r="E192" s="19" t="n"/>
      <c r="F192" s="17" t="n"/>
      <c r="G192" s="20" t="n"/>
      <c r="H192" s="19" t="n"/>
      <c r="I192" s="19" t="n"/>
      <c r="J192" s="18" t="n"/>
      <c r="K192" s="14">
        <f>IF($A192="","",IF(OR($D192="Venta put",$D192="Venta call"),$H192*$G192*100-$I192,IF($D192="Recompra opción",-$H192*$G192*100-$I192,IF($D192="Compra acciones",-$H192*$G192-$I192,IF($D192="Venta acciones",$H192*$G192-$I192,"")))))</f>
        <v/>
      </c>
      <c r="L192" s="15">
        <f>IF($A192="","",IF($D192="Compra acciones",$G192,IF($D192="Venta acciones",-$G192,0)))</f>
        <v/>
      </c>
      <c r="M192" s="14">
        <f>IF($A192="","",IF($D192="Venta put",$E192*$G192*100,0))</f>
        <v/>
      </c>
      <c r="N192" s="16">
        <f>IF($A192="","",IF(OR($D192="Venta put",$D192="Venta call",$D192="Recompra opción"),"Prima","Acciones"))</f>
        <v/>
      </c>
    </row>
    <row r="193">
      <c r="A193" s="17" t="n"/>
      <c r="B193" s="18" t="n"/>
      <c r="C193" s="18" t="n"/>
      <c r="D193" s="18" t="n"/>
      <c r="E193" s="19" t="n"/>
      <c r="F193" s="17" t="n"/>
      <c r="G193" s="20" t="n"/>
      <c r="H193" s="19" t="n"/>
      <c r="I193" s="19" t="n"/>
      <c r="J193" s="18" t="n"/>
      <c r="K193" s="14">
        <f>IF($A193="","",IF(OR($D193="Venta put",$D193="Venta call"),$H193*$G193*100-$I193,IF($D193="Recompra opción",-$H193*$G193*100-$I193,IF($D193="Compra acciones",-$H193*$G193-$I193,IF($D193="Venta acciones",$H193*$G193-$I193,"")))))</f>
        <v/>
      </c>
      <c r="L193" s="15">
        <f>IF($A193="","",IF($D193="Compra acciones",$G193,IF($D193="Venta acciones",-$G193,0)))</f>
        <v/>
      </c>
      <c r="M193" s="14">
        <f>IF($A193="","",IF($D193="Venta put",$E193*$G193*100,0))</f>
        <v/>
      </c>
      <c r="N193" s="16">
        <f>IF($A193="","",IF(OR($D193="Venta put",$D193="Venta call",$D193="Recompra opción"),"Prima","Acciones"))</f>
        <v/>
      </c>
    </row>
    <row r="194">
      <c r="A194" s="17" t="n"/>
      <c r="B194" s="18" t="n"/>
      <c r="C194" s="18" t="n"/>
      <c r="D194" s="18" t="n"/>
      <c r="E194" s="19" t="n"/>
      <c r="F194" s="17" t="n"/>
      <c r="G194" s="20" t="n"/>
      <c r="H194" s="19" t="n"/>
      <c r="I194" s="19" t="n"/>
      <c r="J194" s="18" t="n"/>
      <c r="K194" s="14">
        <f>IF($A194="","",IF(OR($D194="Venta put",$D194="Venta call"),$H194*$G194*100-$I194,IF($D194="Recompra opción",-$H194*$G194*100-$I194,IF($D194="Compra acciones",-$H194*$G194-$I194,IF($D194="Venta acciones",$H194*$G194-$I194,"")))))</f>
        <v/>
      </c>
      <c r="L194" s="15">
        <f>IF($A194="","",IF($D194="Compra acciones",$G194,IF($D194="Venta acciones",-$G194,0)))</f>
        <v/>
      </c>
      <c r="M194" s="14">
        <f>IF($A194="","",IF($D194="Venta put",$E194*$G194*100,0))</f>
        <v/>
      </c>
      <c r="N194" s="16">
        <f>IF($A194="","",IF(OR($D194="Venta put",$D194="Venta call",$D194="Recompra opción"),"Prima","Acciones"))</f>
        <v/>
      </c>
    </row>
    <row r="195">
      <c r="A195" s="17" t="n"/>
      <c r="B195" s="18" t="n"/>
      <c r="C195" s="18" t="n"/>
      <c r="D195" s="18" t="n"/>
      <c r="E195" s="19" t="n"/>
      <c r="F195" s="17" t="n"/>
      <c r="G195" s="20" t="n"/>
      <c r="H195" s="19" t="n"/>
      <c r="I195" s="19" t="n"/>
      <c r="J195" s="18" t="n"/>
      <c r="K195" s="14">
        <f>IF($A195="","",IF(OR($D195="Venta put",$D195="Venta call"),$H195*$G195*100-$I195,IF($D195="Recompra opción",-$H195*$G195*100-$I195,IF($D195="Compra acciones",-$H195*$G195-$I195,IF($D195="Venta acciones",$H195*$G195-$I195,"")))))</f>
        <v/>
      </c>
      <c r="L195" s="15">
        <f>IF($A195="","",IF($D195="Compra acciones",$G195,IF($D195="Venta acciones",-$G195,0)))</f>
        <v/>
      </c>
      <c r="M195" s="14">
        <f>IF($A195="","",IF($D195="Venta put",$E195*$G195*100,0))</f>
        <v/>
      </c>
      <c r="N195" s="16">
        <f>IF($A195="","",IF(OR($D195="Venta put",$D195="Venta call",$D195="Recompra opción"),"Prima","Acciones"))</f>
        <v/>
      </c>
    </row>
    <row r="196">
      <c r="A196" s="17" t="n"/>
      <c r="B196" s="18" t="n"/>
      <c r="C196" s="18" t="n"/>
      <c r="D196" s="18" t="n"/>
      <c r="E196" s="19" t="n"/>
      <c r="F196" s="17" t="n"/>
      <c r="G196" s="20" t="n"/>
      <c r="H196" s="19" t="n"/>
      <c r="I196" s="19" t="n"/>
      <c r="J196" s="18" t="n"/>
      <c r="K196" s="14">
        <f>IF($A196="","",IF(OR($D196="Venta put",$D196="Venta call"),$H196*$G196*100-$I196,IF($D196="Recompra opción",-$H196*$G196*100-$I196,IF($D196="Compra acciones",-$H196*$G196-$I196,IF($D196="Venta acciones",$H196*$G196-$I196,"")))))</f>
        <v/>
      </c>
      <c r="L196" s="15">
        <f>IF($A196="","",IF($D196="Compra acciones",$G196,IF($D196="Venta acciones",-$G196,0)))</f>
        <v/>
      </c>
      <c r="M196" s="14">
        <f>IF($A196="","",IF($D196="Venta put",$E196*$G196*100,0))</f>
        <v/>
      </c>
      <c r="N196" s="16">
        <f>IF($A196="","",IF(OR($D196="Venta put",$D196="Venta call",$D196="Recompra opción"),"Prima","Acciones"))</f>
        <v/>
      </c>
    </row>
    <row r="197">
      <c r="A197" s="17" t="n"/>
      <c r="B197" s="18" t="n"/>
      <c r="C197" s="18" t="n"/>
      <c r="D197" s="18" t="n"/>
      <c r="E197" s="19" t="n"/>
      <c r="F197" s="17" t="n"/>
      <c r="G197" s="20" t="n"/>
      <c r="H197" s="19" t="n"/>
      <c r="I197" s="19" t="n"/>
      <c r="J197" s="18" t="n"/>
      <c r="K197" s="14">
        <f>IF($A197="","",IF(OR($D197="Venta put",$D197="Venta call"),$H197*$G197*100-$I197,IF($D197="Recompra opción",-$H197*$G197*100-$I197,IF($D197="Compra acciones",-$H197*$G197-$I197,IF($D197="Venta acciones",$H197*$G197-$I197,"")))))</f>
        <v/>
      </c>
      <c r="L197" s="15">
        <f>IF($A197="","",IF($D197="Compra acciones",$G197,IF($D197="Venta acciones",-$G197,0)))</f>
        <v/>
      </c>
      <c r="M197" s="14">
        <f>IF($A197="","",IF($D197="Venta put",$E197*$G197*100,0))</f>
        <v/>
      </c>
      <c r="N197" s="16">
        <f>IF($A197="","",IF(OR($D197="Venta put",$D197="Venta call",$D197="Recompra opción"),"Prima","Acciones"))</f>
        <v/>
      </c>
    </row>
    <row r="198">
      <c r="A198" s="17" t="n"/>
      <c r="B198" s="18" t="n"/>
      <c r="C198" s="18" t="n"/>
      <c r="D198" s="18" t="n"/>
      <c r="E198" s="19" t="n"/>
      <c r="F198" s="17" t="n"/>
      <c r="G198" s="20" t="n"/>
      <c r="H198" s="19" t="n"/>
      <c r="I198" s="19" t="n"/>
      <c r="J198" s="18" t="n"/>
      <c r="K198" s="14">
        <f>IF($A198="","",IF(OR($D198="Venta put",$D198="Venta call"),$H198*$G198*100-$I198,IF($D198="Recompra opción",-$H198*$G198*100-$I198,IF($D198="Compra acciones",-$H198*$G198-$I198,IF($D198="Venta acciones",$H198*$G198-$I198,"")))))</f>
        <v/>
      </c>
      <c r="L198" s="15">
        <f>IF($A198="","",IF($D198="Compra acciones",$G198,IF($D198="Venta acciones",-$G198,0)))</f>
        <v/>
      </c>
      <c r="M198" s="14">
        <f>IF($A198="","",IF($D198="Venta put",$E198*$G198*100,0))</f>
        <v/>
      </c>
      <c r="N198" s="16">
        <f>IF($A198="","",IF(OR($D198="Venta put",$D198="Venta call",$D198="Recompra opción"),"Prima","Acciones"))</f>
        <v/>
      </c>
    </row>
    <row r="199">
      <c r="A199" s="17" t="n"/>
      <c r="B199" s="18" t="n"/>
      <c r="C199" s="18" t="n"/>
      <c r="D199" s="18" t="n"/>
      <c r="E199" s="19" t="n"/>
      <c r="F199" s="17" t="n"/>
      <c r="G199" s="20" t="n"/>
      <c r="H199" s="19" t="n"/>
      <c r="I199" s="19" t="n"/>
      <c r="J199" s="18" t="n"/>
      <c r="K199" s="14">
        <f>IF($A199="","",IF(OR($D199="Venta put",$D199="Venta call"),$H199*$G199*100-$I199,IF($D199="Recompra opción",-$H199*$G199*100-$I199,IF($D199="Compra acciones",-$H199*$G199-$I199,IF($D199="Venta acciones",$H199*$G199-$I199,"")))))</f>
        <v/>
      </c>
      <c r="L199" s="15">
        <f>IF($A199="","",IF($D199="Compra acciones",$G199,IF($D199="Venta acciones",-$G199,0)))</f>
        <v/>
      </c>
      <c r="M199" s="14">
        <f>IF($A199="","",IF($D199="Venta put",$E199*$G199*100,0))</f>
        <v/>
      </c>
      <c r="N199" s="16">
        <f>IF($A199="","",IF(OR($D199="Venta put",$D199="Venta call",$D199="Recompra opción"),"Prima","Acciones"))</f>
        <v/>
      </c>
    </row>
    <row r="200">
      <c r="A200" s="17" t="n"/>
      <c r="B200" s="18" t="n"/>
      <c r="C200" s="18" t="n"/>
      <c r="D200" s="18" t="n"/>
      <c r="E200" s="19" t="n"/>
      <c r="F200" s="17" t="n"/>
      <c r="G200" s="20" t="n"/>
      <c r="H200" s="19" t="n"/>
      <c r="I200" s="19" t="n"/>
      <c r="J200" s="18" t="n"/>
      <c r="K200" s="14">
        <f>IF($A200="","",IF(OR($D200="Venta put",$D200="Venta call"),$H200*$G200*100-$I200,IF($D200="Recompra opción",-$H200*$G200*100-$I200,IF($D200="Compra acciones",-$H200*$G200-$I200,IF($D200="Venta acciones",$H200*$G200-$I200,"")))))</f>
        <v/>
      </c>
      <c r="L200" s="15">
        <f>IF($A200="","",IF($D200="Compra acciones",$G200,IF($D200="Venta acciones",-$G200,0)))</f>
        <v/>
      </c>
      <c r="M200" s="14">
        <f>IF($A200="","",IF($D200="Venta put",$E200*$G200*100,0))</f>
        <v/>
      </c>
      <c r="N200" s="16">
        <f>IF($A200="","",IF(OR($D200="Venta put",$D200="Venta call",$D200="Recompra opción"),"Prima","Acciones"))</f>
        <v/>
      </c>
    </row>
    <row r="201">
      <c r="A201" s="17" t="n"/>
      <c r="B201" s="18" t="n"/>
      <c r="C201" s="18" t="n"/>
      <c r="D201" s="18" t="n"/>
      <c r="E201" s="19" t="n"/>
      <c r="F201" s="17" t="n"/>
      <c r="G201" s="20" t="n"/>
      <c r="H201" s="19" t="n"/>
      <c r="I201" s="19" t="n"/>
      <c r="J201" s="18" t="n"/>
      <c r="K201" s="14">
        <f>IF($A201="","",IF(OR($D201="Venta put",$D201="Venta call"),$H201*$G201*100-$I201,IF($D201="Recompra opción",-$H201*$G201*100-$I201,IF($D201="Compra acciones",-$H201*$G201-$I201,IF($D201="Venta acciones",$H201*$G201-$I201,"")))))</f>
        <v/>
      </c>
      <c r="L201" s="15">
        <f>IF($A201="","",IF($D201="Compra acciones",$G201,IF($D201="Venta acciones",-$G201,0)))</f>
        <v/>
      </c>
      <c r="M201" s="14">
        <f>IF($A201="","",IF($D201="Venta put",$E201*$G201*100,0))</f>
        <v/>
      </c>
      <c r="N201" s="16">
        <f>IF($A201="","",IF(OR($D201="Venta put",$D201="Venta call",$D201="Recompra opción"),"Prima","Acciones"))</f>
        <v/>
      </c>
    </row>
    <row r="202">
      <c r="A202" s="17" t="n"/>
      <c r="B202" s="18" t="n"/>
      <c r="C202" s="18" t="n"/>
      <c r="D202" s="18" t="n"/>
      <c r="E202" s="19" t="n"/>
      <c r="F202" s="17" t="n"/>
      <c r="G202" s="20" t="n"/>
      <c r="H202" s="19" t="n"/>
      <c r="I202" s="19" t="n"/>
      <c r="J202" s="18" t="n"/>
      <c r="K202" s="14">
        <f>IF($A202="","",IF(OR($D202="Venta put",$D202="Venta call"),$H202*$G202*100-$I202,IF($D202="Recompra opción",-$H202*$G202*100-$I202,IF($D202="Compra acciones",-$H202*$G202-$I202,IF($D202="Venta acciones",$H202*$G202-$I202,"")))))</f>
        <v/>
      </c>
      <c r="L202" s="15">
        <f>IF($A202="","",IF($D202="Compra acciones",$G202,IF($D202="Venta acciones",-$G202,0)))</f>
        <v/>
      </c>
      <c r="M202" s="14">
        <f>IF($A202="","",IF($D202="Venta put",$E202*$G202*100,0))</f>
        <v/>
      </c>
      <c r="N202" s="16">
        <f>IF($A202="","",IF(OR($D202="Venta put",$D202="Venta call",$D202="Recompra opción"),"Prima","Acciones"))</f>
        <v/>
      </c>
    </row>
    <row r="203">
      <c r="A203" s="17" t="n"/>
      <c r="B203" s="18" t="n"/>
      <c r="C203" s="18" t="n"/>
      <c r="D203" s="18" t="n"/>
      <c r="E203" s="19" t="n"/>
      <c r="F203" s="17" t="n"/>
      <c r="G203" s="20" t="n"/>
      <c r="H203" s="19" t="n"/>
      <c r="I203" s="19" t="n"/>
      <c r="J203" s="18" t="n"/>
      <c r="K203" s="14">
        <f>IF($A203="","",IF(OR($D203="Venta put",$D203="Venta call"),$H203*$G203*100-$I203,IF($D203="Recompra opción",-$H203*$G203*100-$I203,IF($D203="Compra acciones",-$H203*$G203-$I203,IF($D203="Venta acciones",$H203*$G203-$I203,"")))))</f>
        <v/>
      </c>
      <c r="L203" s="15">
        <f>IF($A203="","",IF($D203="Compra acciones",$G203,IF($D203="Venta acciones",-$G203,0)))</f>
        <v/>
      </c>
      <c r="M203" s="14">
        <f>IF($A203="","",IF($D203="Venta put",$E203*$G203*100,0))</f>
        <v/>
      </c>
      <c r="N203" s="16">
        <f>IF($A203="","",IF(OR($D203="Venta put",$D203="Venta call",$D203="Recompra opción"),"Prima","Acciones"))</f>
        <v/>
      </c>
    </row>
  </sheetData>
  <mergeCells count="2">
    <mergeCell ref="A2:N2"/>
    <mergeCell ref="A1:N1"/>
  </mergeCells>
  <dataValidations count="2">
    <dataValidation sqref="D4:D203" showDropDown="0" showInputMessage="0" showErrorMessage="0" allowBlank="1" type="list">
      <formula1>"Venta put,Venta call,Recompra opción,Compra acciones,Venta acciones"</formula1>
    </dataValidation>
    <dataValidation sqref="J4:J203" showDropDown="0" showInputMessage="0" showErrorMessage="0" allowBlank="1" type="list">
      <formula1>"Abierta,Expiró sin valor,Recomprada,Asignada,Ejercida,—"</formula1>
    </dataValidation>
  </dataValidations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M35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12" customWidth="1" min="1" max="1"/>
    <col width="12" customWidth="1" min="2" max="2"/>
    <col width="11" customWidth="1" min="3" max="3"/>
    <col width="11" customWidth="1" min="4" max="4"/>
    <col width="8" customWidth="1" min="5" max="5"/>
    <col width="12" customWidth="1" min="6" max="6"/>
    <col width="13" customWidth="1" min="7" max="7"/>
    <col width="12" customWidth="1" min="8" max="8"/>
    <col width="10" customWidth="1" min="9" max="9"/>
    <col width="13" customWidth="1" min="10" max="10"/>
    <col width="13" customWidth="1" min="11" max="11"/>
    <col width="12" customWidth="1" min="12" max="12"/>
    <col width="14" customWidth="1" min="13" max="13"/>
  </cols>
  <sheetData>
    <row r="1" ht="30" customHeight="1">
      <c r="A1" s="1" t="inlineStr">
        <is>
          <t>Ciclos</t>
        </is>
      </c>
    </row>
    <row r="2" ht="20" customHeight="1">
      <c r="A2" s="2" t="inlineStr">
        <is>
          <t>Escribe el identificador del ciclo en la columna A. Todo lo demás se calcula.</t>
        </is>
      </c>
    </row>
    <row r="3" ht="32" customHeight="1">
      <c r="A3" s="9" t="inlineStr">
        <is>
          <t>Ciclo</t>
        </is>
      </c>
      <c r="B3" s="9" t="inlineStr">
        <is>
          <t>Subyacente</t>
        </is>
      </c>
      <c r="C3" s="9" t="inlineStr">
        <is>
          <t>Inicio</t>
        </is>
      </c>
      <c r="D3" s="9" t="inlineStr">
        <is>
          <t>Fin</t>
        </is>
      </c>
      <c r="E3" s="9" t="inlineStr">
        <is>
          <t>Días</t>
        </is>
      </c>
      <c r="F3" s="9" t="inlineStr">
        <is>
          <t>Primas netas</t>
        </is>
      </c>
      <c r="G3" s="9" t="inlineStr">
        <is>
          <t>Resultado acciones</t>
        </is>
      </c>
      <c r="H3" s="9" t="inlineStr">
        <is>
          <t>Acciones en cartera</t>
        </is>
      </c>
      <c r="I3" s="9" t="inlineStr">
        <is>
          <t>Estado</t>
        </is>
      </c>
      <c r="J3" s="9" t="inlineStr">
        <is>
          <t>Resultado del ciclo</t>
        </is>
      </c>
      <c r="K3" s="9" t="inlineStr">
        <is>
          <t>Capital comprometido</t>
        </is>
      </c>
      <c r="L3" s="9" t="inlineStr">
        <is>
          <t>Rendimiento</t>
        </is>
      </c>
      <c r="M3" s="9" t="inlineStr">
        <is>
          <t>Equivalente anualizado</t>
        </is>
      </c>
    </row>
    <row r="4">
      <c r="A4" s="18" t="inlineStr">
        <is>
          <t>AAPL-1</t>
        </is>
      </c>
      <c r="B4" s="16">
        <f>IF($A4="","",IFERROR(INDEX(Operaciones!$B$4:$B$203,MATCH($A4,Operaciones!$C$4:$C$203,0)),""))</f>
        <v/>
      </c>
      <c r="C4" s="21">
        <f>IF($A4="","",SUMPRODUCT(MIN((Operaciones!$C$4:$C$203=$A4)*Operaciones!$A$4:$A$203+(Operaciones!$C$4:$C$203&lt;&gt;$A4)*1000000)))</f>
        <v/>
      </c>
      <c r="D4" s="21">
        <f>IF($A4="","",SUMPRODUCT(MAX((Operaciones!$C$4:$C$203=$A4)*Operaciones!$A$4:$A$203)))</f>
        <v/>
      </c>
      <c r="E4" s="15">
        <f>IF($A4="","",IFERROR($D4-$C4,""))</f>
        <v/>
      </c>
      <c r="F4" s="14">
        <f>IF($A4="","",SUMIFS(Operaciones!$K$4:$K$203,Operaciones!$C$4:$C$203,$A4,Operaciones!$N$4:$N$203,"Prima"))</f>
        <v/>
      </c>
      <c r="G4" s="14">
        <f>IF($A4="","",SUMIFS(Operaciones!$K$4:$K$203,Operaciones!$C$4:$C$203,$A4,Operaciones!$N$4:$N$203,"Acciones"))</f>
        <v/>
      </c>
      <c r="H4" s="15">
        <f>IF($A4="","",SUMIFS(Operaciones!$L$4:$L$203,Operaciones!$C$4:$C$203,$A4))</f>
        <v/>
      </c>
      <c r="I4" s="16">
        <f>IF($A4="","",IF($H4=0,"Cerrado","Abierto"))</f>
        <v/>
      </c>
      <c r="J4" s="14">
        <f>IF($A4="","",IF($I4="Abierto","",$F4+$G4))</f>
        <v/>
      </c>
      <c r="K4" s="14">
        <f>IF($A4="","",SUMPRODUCT(MAX((Operaciones!$C$4:$C$203=$A4)*Operaciones!$M$4:$M$203)))</f>
        <v/>
      </c>
      <c r="L4" s="22">
        <f>IF($A4="","",IF(OR($K4=0,$J4=""),"",$J4/$K4))</f>
        <v/>
      </c>
      <c r="M4" s="22">
        <f>IF($A4="","",IF(OR($K4=0,$E4=0,$I4="Abierto"),"",$L4*365/$E4))</f>
        <v/>
      </c>
    </row>
    <row r="5">
      <c r="A5" s="18" t="inlineStr">
        <is>
          <t>MSFT-1</t>
        </is>
      </c>
      <c r="B5" s="16">
        <f>IF($A5="","",IFERROR(INDEX(Operaciones!$B$4:$B$203,MATCH($A5,Operaciones!$C$4:$C$203,0)),""))</f>
        <v/>
      </c>
      <c r="C5" s="21">
        <f>IF($A5="","",SUMPRODUCT(MIN((Operaciones!$C$4:$C$203=$A5)*Operaciones!$A$4:$A$203+(Operaciones!$C$4:$C$203&lt;&gt;$A5)*1000000)))</f>
        <v/>
      </c>
      <c r="D5" s="21">
        <f>IF($A5="","",SUMPRODUCT(MAX((Operaciones!$C$4:$C$203=$A5)*Operaciones!$A$4:$A$203)))</f>
        <v/>
      </c>
      <c r="E5" s="15">
        <f>IF($A5="","",IFERROR($D5-$C5,""))</f>
        <v/>
      </c>
      <c r="F5" s="14">
        <f>IF($A5="","",SUMIFS(Operaciones!$K$4:$K$203,Operaciones!$C$4:$C$203,$A5,Operaciones!$N$4:$N$203,"Prima"))</f>
        <v/>
      </c>
      <c r="G5" s="14">
        <f>IF($A5="","",SUMIFS(Operaciones!$K$4:$K$203,Operaciones!$C$4:$C$203,$A5,Operaciones!$N$4:$N$203,"Acciones"))</f>
        <v/>
      </c>
      <c r="H5" s="15">
        <f>IF($A5="","",SUMIFS(Operaciones!$L$4:$L$203,Operaciones!$C$4:$C$203,$A5))</f>
        <v/>
      </c>
      <c r="I5" s="16">
        <f>IF($A5="","",IF($H5=0,"Cerrado","Abierto"))</f>
        <v/>
      </c>
      <c r="J5" s="14">
        <f>IF($A5="","",IF($I5="Abierto","",$F5+$G5))</f>
        <v/>
      </c>
      <c r="K5" s="14">
        <f>IF($A5="","",SUMPRODUCT(MAX((Operaciones!$C$4:$C$203=$A5)*Operaciones!$M$4:$M$203)))</f>
        <v/>
      </c>
      <c r="L5" s="22">
        <f>IF($A5="","",IF(OR($K5=0,$J5=""),"",$J5/$K5))</f>
        <v/>
      </c>
      <c r="M5" s="22">
        <f>IF($A5="","",IF(OR($K5=0,$E5=0,$I5="Abierto"),"",$L5*365/$E5))</f>
        <v/>
      </c>
    </row>
    <row r="6">
      <c r="A6" s="18" t="n"/>
      <c r="B6" s="16">
        <f>IF($A6="","",IFERROR(INDEX(Operaciones!$B$4:$B$203,MATCH($A6,Operaciones!$C$4:$C$203,0)),""))</f>
        <v/>
      </c>
      <c r="C6" s="21">
        <f>IF($A6="","",SUMPRODUCT(MIN((Operaciones!$C$4:$C$203=$A6)*Operaciones!$A$4:$A$203+(Operaciones!$C$4:$C$203&lt;&gt;$A6)*1000000)))</f>
        <v/>
      </c>
      <c r="D6" s="21">
        <f>IF($A6="","",SUMPRODUCT(MAX((Operaciones!$C$4:$C$203=$A6)*Operaciones!$A$4:$A$203)))</f>
        <v/>
      </c>
      <c r="E6" s="15">
        <f>IF($A6="","",IFERROR($D6-$C6,""))</f>
        <v/>
      </c>
      <c r="F6" s="14">
        <f>IF($A6="","",SUMIFS(Operaciones!$K$4:$K$203,Operaciones!$C$4:$C$203,$A6,Operaciones!$N$4:$N$203,"Prima"))</f>
        <v/>
      </c>
      <c r="G6" s="14">
        <f>IF($A6="","",SUMIFS(Operaciones!$K$4:$K$203,Operaciones!$C$4:$C$203,$A6,Operaciones!$N$4:$N$203,"Acciones"))</f>
        <v/>
      </c>
      <c r="H6" s="15">
        <f>IF($A6="","",SUMIFS(Operaciones!$L$4:$L$203,Operaciones!$C$4:$C$203,$A6))</f>
        <v/>
      </c>
      <c r="I6" s="16">
        <f>IF($A6="","",IF($H6=0,"Cerrado","Abierto"))</f>
        <v/>
      </c>
      <c r="J6" s="14">
        <f>IF($A6="","",IF($I6="Abierto","",$F6+$G6))</f>
        <v/>
      </c>
      <c r="K6" s="14">
        <f>IF($A6="","",SUMPRODUCT(MAX((Operaciones!$C$4:$C$203=$A6)*Operaciones!$M$4:$M$203)))</f>
        <v/>
      </c>
      <c r="L6" s="22">
        <f>IF($A6="","",IF(OR($K6=0,$J6=""),"",$J6/$K6))</f>
        <v/>
      </c>
      <c r="M6" s="22">
        <f>IF($A6="","",IF(OR($K6=0,$E6=0,$I6="Abierto"),"",$L6*365/$E6))</f>
        <v/>
      </c>
    </row>
    <row r="7">
      <c r="A7" s="18" t="n"/>
      <c r="B7" s="16">
        <f>IF($A7="","",IFERROR(INDEX(Operaciones!$B$4:$B$203,MATCH($A7,Operaciones!$C$4:$C$203,0)),""))</f>
        <v/>
      </c>
      <c r="C7" s="21">
        <f>IF($A7="","",SUMPRODUCT(MIN((Operaciones!$C$4:$C$203=$A7)*Operaciones!$A$4:$A$203+(Operaciones!$C$4:$C$203&lt;&gt;$A7)*1000000)))</f>
        <v/>
      </c>
      <c r="D7" s="21">
        <f>IF($A7="","",SUMPRODUCT(MAX((Operaciones!$C$4:$C$203=$A7)*Operaciones!$A$4:$A$203)))</f>
        <v/>
      </c>
      <c r="E7" s="15">
        <f>IF($A7="","",IFERROR($D7-$C7,""))</f>
        <v/>
      </c>
      <c r="F7" s="14">
        <f>IF($A7="","",SUMIFS(Operaciones!$K$4:$K$203,Operaciones!$C$4:$C$203,$A7,Operaciones!$N$4:$N$203,"Prima"))</f>
        <v/>
      </c>
      <c r="G7" s="14">
        <f>IF($A7="","",SUMIFS(Operaciones!$K$4:$K$203,Operaciones!$C$4:$C$203,$A7,Operaciones!$N$4:$N$203,"Acciones"))</f>
        <v/>
      </c>
      <c r="H7" s="15">
        <f>IF($A7="","",SUMIFS(Operaciones!$L$4:$L$203,Operaciones!$C$4:$C$203,$A7))</f>
        <v/>
      </c>
      <c r="I7" s="16">
        <f>IF($A7="","",IF($H7=0,"Cerrado","Abierto"))</f>
        <v/>
      </c>
      <c r="J7" s="14">
        <f>IF($A7="","",IF($I7="Abierto","",$F7+$G7))</f>
        <v/>
      </c>
      <c r="K7" s="14">
        <f>IF($A7="","",SUMPRODUCT(MAX((Operaciones!$C$4:$C$203=$A7)*Operaciones!$M$4:$M$203)))</f>
        <v/>
      </c>
      <c r="L7" s="22">
        <f>IF($A7="","",IF(OR($K7=0,$J7=""),"",$J7/$K7))</f>
        <v/>
      </c>
      <c r="M7" s="22">
        <f>IF($A7="","",IF(OR($K7=0,$E7=0,$I7="Abierto"),"",$L7*365/$E7))</f>
        <v/>
      </c>
    </row>
    <row r="8">
      <c r="A8" s="18" t="n"/>
      <c r="B8" s="16">
        <f>IF($A8="","",IFERROR(INDEX(Operaciones!$B$4:$B$203,MATCH($A8,Operaciones!$C$4:$C$203,0)),""))</f>
        <v/>
      </c>
      <c r="C8" s="21">
        <f>IF($A8="","",SUMPRODUCT(MIN((Operaciones!$C$4:$C$203=$A8)*Operaciones!$A$4:$A$203+(Operaciones!$C$4:$C$203&lt;&gt;$A8)*1000000)))</f>
        <v/>
      </c>
      <c r="D8" s="21">
        <f>IF($A8="","",SUMPRODUCT(MAX((Operaciones!$C$4:$C$203=$A8)*Operaciones!$A$4:$A$203)))</f>
        <v/>
      </c>
      <c r="E8" s="15">
        <f>IF($A8="","",IFERROR($D8-$C8,""))</f>
        <v/>
      </c>
      <c r="F8" s="14">
        <f>IF($A8="","",SUMIFS(Operaciones!$K$4:$K$203,Operaciones!$C$4:$C$203,$A8,Operaciones!$N$4:$N$203,"Prima"))</f>
        <v/>
      </c>
      <c r="G8" s="14">
        <f>IF($A8="","",SUMIFS(Operaciones!$K$4:$K$203,Operaciones!$C$4:$C$203,$A8,Operaciones!$N$4:$N$203,"Acciones"))</f>
        <v/>
      </c>
      <c r="H8" s="15">
        <f>IF($A8="","",SUMIFS(Operaciones!$L$4:$L$203,Operaciones!$C$4:$C$203,$A8))</f>
        <v/>
      </c>
      <c r="I8" s="16">
        <f>IF($A8="","",IF($H8=0,"Cerrado","Abierto"))</f>
        <v/>
      </c>
      <c r="J8" s="14">
        <f>IF($A8="","",IF($I8="Abierto","",$F8+$G8))</f>
        <v/>
      </c>
      <c r="K8" s="14">
        <f>IF($A8="","",SUMPRODUCT(MAX((Operaciones!$C$4:$C$203=$A8)*Operaciones!$M$4:$M$203)))</f>
        <v/>
      </c>
      <c r="L8" s="22">
        <f>IF($A8="","",IF(OR($K8=0,$J8=""),"",$J8/$K8))</f>
        <v/>
      </c>
      <c r="M8" s="22">
        <f>IF($A8="","",IF(OR($K8=0,$E8=0,$I8="Abierto"),"",$L8*365/$E8))</f>
        <v/>
      </c>
    </row>
    <row r="9">
      <c r="A9" s="18" t="n"/>
      <c r="B9" s="16">
        <f>IF($A9="","",IFERROR(INDEX(Operaciones!$B$4:$B$203,MATCH($A9,Operaciones!$C$4:$C$203,0)),""))</f>
        <v/>
      </c>
      <c r="C9" s="21">
        <f>IF($A9="","",SUMPRODUCT(MIN((Operaciones!$C$4:$C$203=$A9)*Operaciones!$A$4:$A$203+(Operaciones!$C$4:$C$203&lt;&gt;$A9)*1000000)))</f>
        <v/>
      </c>
      <c r="D9" s="21">
        <f>IF($A9="","",SUMPRODUCT(MAX((Operaciones!$C$4:$C$203=$A9)*Operaciones!$A$4:$A$203)))</f>
        <v/>
      </c>
      <c r="E9" s="15">
        <f>IF($A9="","",IFERROR($D9-$C9,""))</f>
        <v/>
      </c>
      <c r="F9" s="14">
        <f>IF($A9="","",SUMIFS(Operaciones!$K$4:$K$203,Operaciones!$C$4:$C$203,$A9,Operaciones!$N$4:$N$203,"Prima"))</f>
        <v/>
      </c>
      <c r="G9" s="14">
        <f>IF($A9="","",SUMIFS(Operaciones!$K$4:$K$203,Operaciones!$C$4:$C$203,$A9,Operaciones!$N$4:$N$203,"Acciones"))</f>
        <v/>
      </c>
      <c r="H9" s="15">
        <f>IF($A9="","",SUMIFS(Operaciones!$L$4:$L$203,Operaciones!$C$4:$C$203,$A9))</f>
        <v/>
      </c>
      <c r="I9" s="16">
        <f>IF($A9="","",IF($H9=0,"Cerrado","Abierto"))</f>
        <v/>
      </c>
      <c r="J9" s="14">
        <f>IF($A9="","",IF($I9="Abierto","",$F9+$G9))</f>
        <v/>
      </c>
      <c r="K9" s="14">
        <f>IF($A9="","",SUMPRODUCT(MAX((Operaciones!$C$4:$C$203=$A9)*Operaciones!$M$4:$M$203)))</f>
        <v/>
      </c>
      <c r="L9" s="22">
        <f>IF($A9="","",IF(OR($K9=0,$J9=""),"",$J9/$K9))</f>
        <v/>
      </c>
      <c r="M9" s="22">
        <f>IF($A9="","",IF(OR($K9=0,$E9=0,$I9="Abierto"),"",$L9*365/$E9))</f>
        <v/>
      </c>
    </row>
    <row r="10">
      <c r="A10" s="18" t="n"/>
      <c r="B10" s="16">
        <f>IF($A10="","",IFERROR(INDEX(Operaciones!$B$4:$B$203,MATCH($A10,Operaciones!$C$4:$C$203,0)),""))</f>
        <v/>
      </c>
      <c r="C10" s="21">
        <f>IF($A10="","",SUMPRODUCT(MIN((Operaciones!$C$4:$C$203=$A10)*Operaciones!$A$4:$A$203+(Operaciones!$C$4:$C$203&lt;&gt;$A10)*1000000)))</f>
        <v/>
      </c>
      <c r="D10" s="21">
        <f>IF($A10="","",SUMPRODUCT(MAX((Operaciones!$C$4:$C$203=$A10)*Operaciones!$A$4:$A$203)))</f>
        <v/>
      </c>
      <c r="E10" s="15">
        <f>IF($A10="","",IFERROR($D10-$C10,""))</f>
        <v/>
      </c>
      <c r="F10" s="14">
        <f>IF($A10="","",SUMIFS(Operaciones!$K$4:$K$203,Operaciones!$C$4:$C$203,$A10,Operaciones!$N$4:$N$203,"Prima"))</f>
        <v/>
      </c>
      <c r="G10" s="14">
        <f>IF($A10="","",SUMIFS(Operaciones!$K$4:$K$203,Operaciones!$C$4:$C$203,$A10,Operaciones!$N$4:$N$203,"Acciones"))</f>
        <v/>
      </c>
      <c r="H10" s="15">
        <f>IF($A10="","",SUMIFS(Operaciones!$L$4:$L$203,Operaciones!$C$4:$C$203,$A10))</f>
        <v/>
      </c>
      <c r="I10" s="16">
        <f>IF($A10="","",IF($H10=0,"Cerrado","Abierto"))</f>
        <v/>
      </c>
      <c r="J10" s="14">
        <f>IF($A10="","",IF($I10="Abierto","",$F10+$G10))</f>
        <v/>
      </c>
      <c r="K10" s="14">
        <f>IF($A10="","",SUMPRODUCT(MAX((Operaciones!$C$4:$C$203=$A10)*Operaciones!$M$4:$M$203)))</f>
        <v/>
      </c>
      <c r="L10" s="22">
        <f>IF($A10="","",IF(OR($K10=0,$J10=""),"",$J10/$K10))</f>
        <v/>
      </c>
      <c r="M10" s="22">
        <f>IF($A10="","",IF(OR($K10=0,$E10=0,$I10="Abierto"),"",$L10*365/$E10))</f>
        <v/>
      </c>
    </row>
    <row r="11">
      <c r="A11" s="18" t="n"/>
      <c r="B11" s="16">
        <f>IF($A11="","",IFERROR(INDEX(Operaciones!$B$4:$B$203,MATCH($A11,Operaciones!$C$4:$C$203,0)),""))</f>
        <v/>
      </c>
      <c r="C11" s="21">
        <f>IF($A11="","",SUMPRODUCT(MIN((Operaciones!$C$4:$C$203=$A11)*Operaciones!$A$4:$A$203+(Operaciones!$C$4:$C$203&lt;&gt;$A11)*1000000)))</f>
        <v/>
      </c>
      <c r="D11" s="21">
        <f>IF($A11="","",SUMPRODUCT(MAX((Operaciones!$C$4:$C$203=$A11)*Operaciones!$A$4:$A$203)))</f>
        <v/>
      </c>
      <c r="E11" s="15">
        <f>IF($A11="","",IFERROR($D11-$C11,""))</f>
        <v/>
      </c>
      <c r="F11" s="14">
        <f>IF($A11="","",SUMIFS(Operaciones!$K$4:$K$203,Operaciones!$C$4:$C$203,$A11,Operaciones!$N$4:$N$203,"Prima"))</f>
        <v/>
      </c>
      <c r="G11" s="14">
        <f>IF($A11="","",SUMIFS(Operaciones!$K$4:$K$203,Operaciones!$C$4:$C$203,$A11,Operaciones!$N$4:$N$203,"Acciones"))</f>
        <v/>
      </c>
      <c r="H11" s="15">
        <f>IF($A11="","",SUMIFS(Operaciones!$L$4:$L$203,Operaciones!$C$4:$C$203,$A11))</f>
        <v/>
      </c>
      <c r="I11" s="16">
        <f>IF($A11="","",IF($H11=0,"Cerrado","Abierto"))</f>
        <v/>
      </c>
      <c r="J11" s="14">
        <f>IF($A11="","",IF($I11="Abierto","",$F11+$G11))</f>
        <v/>
      </c>
      <c r="K11" s="14">
        <f>IF($A11="","",SUMPRODUCT(MAX((Operaciones!$C$4:$C$203=$A11)*Operaciones!$M$4:$M$203)))</f>
        <v/>
      </c>
      <c r="L11" s="22">
        <f>IF($A11="","",IF(OR($K11=0,$J11=""),"",$J11/$K11))</f>
        <v/>
      </c>
      <c r="M11" s="22">
        <f>IF($A11="","",IF(OR($K11=0,$E11=0,$I11="Abierto"),"",$L11*365/$E11))</f>
        <v/>
      </c>
    </row>
    <row r="12">
      <c r="A12" s="18" t="n"/>
      <c r="B12" s="16">
        <f>IF($A12="","",IFERROR(INDEX(Operaciones!$B$4:$B$203,MATCH($A12,Operaciones!$C$4:$C$203,0)),""))</f>
        <v/>
      </c>
      <c r="C12" s="21">
        <f>IF($A12="","",SUMPRODUCT(MIN((Operaciones!$C$4:$C$203=$A12)*Operaciones!$A$4:$A$203+(Operaciones!$C$4:$C$203&lt;&gt;$A12)*1000000)))</f>
        <v/>
      </c>
      <c r="D12" s="21">
        <f>IF($A12="","",SUMPRODUCT(MAX((Operaciones!$C$4:$C$203=$A12)*Operaciones!$A$4:$A$203)))</f>
        <v/>
      </c>
      <c r="E12" s="15">
        <f>IF($A12="","",IFERROR($D12-$C12,""))</f>
        <v/>
      </c>
      <c r="F12" s="14">
        <f>IF($A12="","",SUMIFS(Operaciones!$K$4:$K$203,Operaciones!$C$4:$C$203,$A12,Operaciones!$N$4:$N$203,"Prima"))</f>
        <v/>
      </c>
      <c r="G12" s="14">
        <f>IF($A12="","",SUMIFS(Operaciones!$K$4:$K$203,Operaciones!$C$4:$C$203,$A12,Operaciones!$N$4:$N$203,"Acciones"))</f>
        <v/>
      </c>
      <c r="H12" s="15">
        <f>IF($A12="","",SUMIFS(Operaciones!$L$4:$L$203,Operaciones!$C$4:$C$203,$A12))</f>
        <v/>
      </c>
      <c r="I12" s="16">
        <f>IF($A12="","",IF($H12=0,"Cerrado","Abierto"))</f>
        <v/>
      </c>
      <c r="J12" s="14">
        <f>IF($A12="","",IF($I12="Abierto","",$F12+$G12))</f>
        <v/>
      </c>
      <c r="K12" s="14">
        <f>IF($A12="","",SUMPRODUCT(MAX((Operaciones!$C$4:$C$203=$A12)*Operaciones!$M$4:$M$203)))</f>
        <v/>
      </c>
      <c r="L12" s="22">
        <f>IF($A12="","",IF(OR($K12=0,$J12=""),"",$J12/$K12))</f>
        <v/>
      </c>
      <c r="M12" s="22">
        <f>IF($A12="","",IF(OR($K12=0,$E12=0,$I12="Abierto"),"",$L12*365/$E12))</f>
        <v/>
      </c>
    </row>
    <row r="13">
      <c r="A13" s="18" t="n"/>
      <c r="B13" s="16">
        <f>IF($A13="","",IFERROR(INDEX(Operaciones!$B$4:$B$203,MATCH($A13,Operaciones!$C$4:$C$203,0)),""))</f>
        <v/>
      </c>
      <c r="C13" s="21">
        <f>IF($A13="","",SUMPRODUCT(MIN((Operaciones!$C$4:$C$203=$A13)*Operaciones!$A$4:$A$203+(Operaciones!$C$4:$C$203&lt;&gt;$A13)*1000000)))</f>
        <v/>
      </c>
      <c r="D13" s="21">
        <f>IF($A13="","",SUMPRODUCT(MAX((Operaciones!$C$4:$C$203=$A13)*Operaciones!$A$4:$A$203)))</f>
        <v/>
      </c>
      <c r="E13" s="15">
        <f>IF($A13="","",IFERROR($D13-$C13,""))</f>
        <v/>
      </c>
      <c r="F13" s="14">
        <f>IF($A13="","",SUMIFS(Operaciones!$K$4:$K$203,Operaciones!$C$4:$C$203,$A13,Operaciones!$N$4:$N$203,"Prima"))</f>
        <v/>
      </c>
      <c r="G13" s="14">
        <f>IF($A13="","",SUMIFS(Operaciones!$K$4:$K$203,Operaciones!$C$4:$C$203,$A13,Operaciones!$N$4:$N$203,"Acciones"))</f>
        <v/>
      </c>
      <c r="H13" s="15">
        <f>IF($A13="","",SUMIFS(Operaciones!$L$4:$L$203,Operaciones!$C$4:$C$203,$A13))</f>
        <v/>
      </c>
      <c r="I13" s="16">
        <f>IF($A13="","",IF($H13=0,"Cerrado","Abierto"))</f>
        <v/>
      </c>
      <c r="J13" s="14">
        <f>IF($A13="","",IF($I13="Abierto","",$F13+$G13))</f>
        <v/>
      </c>
      <c r="K13" s="14">
        <f>IF($A13="","",SUMPRODUCT(MAX((Operaciones!$C$4:$C$203=$A13)*Operaciones!$M$4:$M$203)))</f>
        <v/>
      </c>
      <c r="L13" s="22">
        <f>IF($A13="","",IF(OR($K13=0,$J13=""),"",$J13/$K13))</f>
        <v/>
      </c>
      <c r="M13" s="22">
        <f>IF($A13="","",IF(OR($K13=0,$E13=0,$I13="Abierto"),"",$L13*365/$E13))</f>
        <v/>
      </c>
    </row>
    <row r="14">
      <c r="A14" s="18" t="n"/>
      <c r="B14" s="16">
        <f>IF($A14="","",IFERROR(INDEX(Operaciones!$B$4:$B$203,MATCH($A14,Operaciones!$C$4:$C$203,0)),""))</f>
        <v/>
      </c>
      <c r="C14" s="21">
        <f>IF($A14="","",SUMPRODUCT(MIN((Operaciones!$C$4:$C$203=$A14)*Operaciones!$A$4:$A$203+(Operaciones!$C$4:$C$203&lt;&gt;$A14)*1000000)))</f>
        <v/>
      </c>
      <c r="D14" s="21">
        <f>IF($A14="","",SUMPRODUCT(MAX((Operaciones!$C$4:$C$203=$A14)*Operaciones!$A$4:$A$203)))</f>
        <v/>
      </c>
      <c r="E14" s="15">
        <f>IF($A14="","",IFERROR($D14-$C14,""))</f>
        <v/>
      </c>
      <c r="F14" s="14">
        <f>IF($A14="","",SUMIFS(Operaciones!$K$4:$K$203,Operaciones!$C$4:$C$203,$A14,Operaciones!$N$4:$N$203,"Prima"))</f>
        <v/>
      </c>
      <c r="G14" s="14">
        <f>IF($A14="","",SUMIFS(Operaciones!$K$4:$K$203,Operaciones!$C$4:$C$203,$A14,Operaciones!$N$4:$N$203,"Acciones"))</f>
        <v/>
      </c>
      <c r="H14" s="15">
        <f>IF($A14="","",SUMIFS(Operaciones!$L$4:$L$203,Operaciones!$C$4:$C$203,$A14))</f>
        <v/>
      </c>
      <c r="I14" s="16">
        <f>IF($A14="","",IF($H14=0,"Cerrado","Abierto"))</f>
        <v/>
      </c>
      <c r="J14" s="14">
        <f>IF($A14="","",IF($I14="Abierto","",$F14+$G14))</f>
        <v/>
      </c>
      <c r="K14" s="14">
        <f>IF($A14="","",SUMPRODUCT(MAX((Operaciones!$C$4:$C$203=$A14)*Operaciones!$M$4:$M$203)))</f>
        <v/>
      </c>
      <c r="L14" s="22">
        <f>IF($A14="","",IF(OR($K14=0,$J14=""),"",$J14/$K14))</f>
        <v/>
      </c>
      <c r="M14" s="22">
        <f>IF($A14="","",IF(OR($K14=0,$E14=0,$I14="Abierto"),"",$L14*365/$E14))</f>
        <v/>
      </c>
    </row>
    <row r="15">
      <c r="A15" s="18" t="n"/>
      <c r="B15" s="16">
        <f>IF($A15="","",IFERROR(INDEX(Operaciones!$B$4:$B$203,MATCH($A15,Operaciones!$C$4:$C$203,0)),""))</f>
        <v/>
      </c>
      <c r="C15" s="21">
        <f>IF($A15="","",SUMPRODUCT(MIN((Operaciones!$C$4:$C$203=$A15)*Operaciones!$A$4:$A$203+(Operaciones!$C$4:$C$203&lt;&gt;$A15)*1000000)))</f>
        <v/>
      </c>
      <c r="D15" s="21">
        <f>IF($A15="","",SUMPRODUCT(MAX((Operaciones!$C$4:$C$203=$A15)*Operaciones!$A$4:$A$203)))</f>
        <v/>
      </c>
      <c r="E15" s="15">
        <f>IF($A15="","",IFERROR($D15-$C15,""))</f>
        <v/>
      </c>
      <c r="F15" s="14">
        <f>IF($A15="","",SUMIFS(Operaciones!$K$4:$K$203,Operaciones!$C$4:$C$203,$A15,Operaciones!$N$4:$N$203,"Prima"))</f>
        <v/>
      </c>
      <c r="G15" s="14">
        <f>IF($A15="","",SUMIFS(Operaciones!$K$4:$K$203,Operaciones!$C$4:$C$203,$A15,Operaciones!$N$4:$N$203,"Acciones"))</f>
        <v/>
      </c>
      <c r="H15" s="15">
        <f>IF($A15="","",SUMIFS(Operaciones!$L$4:$L$203,Operaciones!$C$4:$C$203,$A15))</f>
        <v/>
      </c>
      <c r="I15" s="16">
        <f>IF($A15="","",IF($H15=0,"Cerrado","Abierto"))</f>
        <v/>
      </c>
      <c r="J15" s="14">
        <f>IF($A15="","",IF($I15="Abierto","",$F15+$G15))</f>
        <v/>
      </c>
      <c r="K15" s="14">
        <f>IF($A15="","",SUMPRODUCT(MAX((Operaciones!$C$4:$C$203=$A15)*Operaciones!$M$4:$M$203)))</f>
        <v/>
      </c>
      <c r="L15" s="22">
        <f>IF($A15="","",IF(OR($K15=0,$J15=""),"",$J15/$K15))</f>
        <v/>
      </c>
      <c r="M15" s="22">
        <f>IF($A15="","",IF(OR($K15=0,$E15=0,$I15="Abierto"),"",$L15*365/$E15))</f>
        <v/>
      </c>
    </row>
    <row r="16">
      <c r="A16" s="18" t="n"/>
      <c r="B16" s="16">
        <f>IF($A16="","",IFERROR(INDEX(Operaciones!$B$4:$B$203,MATCH($A16,Operaciones!$C$4:$C$203,0)),""))</f>
        <v/>
      </c>
      <c r="C16" s="21">
        <f>IF($A16="","",SUMPRODUCT(MIN((Operaciones!$C$4:$C$203=$A16)*Operaciones!$A$4:$A$203+(Operaciones!$C$4:$C$203&lt;&gt;$A16)*1000000)))</f>
        <v/>
      </c>
      <c r="D16" s="21">
        <f>IF($A16="","",SUMPRODUCT(MAX((Operaciones!$C$4:$C$203=$A16)*Operaciones!$A$4:$A$203)))</f>
        <v/>
      </c>
      <c r="E16" s="15">
        <f>IF($A16="","",IFERROR($D16-$C16,""))</f>
        <v/>
      </c>
      <c r="F16" s="14">
        <f>IF($A16="","",SUMIFS(Operaciones!$K$4:$K$203,Operaciones!$C$4:$C$203,$A16,Operaciones!$N$4:$N$203,"Prima"))</f>
        <v/>
      </c>
      <c r="G16" s="14">
        <f>IF($A16="","",SUMIFS(Operaciones!$K$4:$K$203,Operaciones!$C$4:$C$203,$A16,Operaciones!$N$4:$N$203,"Acciones"))</f>
        <v/>
      </c>
      <c r="H16" s="15">
        <f>IF($A16="","",SUMIFS(Operaciones!$L$4:$L$203,Operaciones!$C$4:$C$203,$A16))</f>
        <v/>
      </c>
      <c r="I16" s="16">
        <f>IF($A16="","",IF($H16=0,"Cerrado","Abierto"))</f>
        <v/>
      </c>
      <c r="J16" s="14">
        <f>IF($A16="","",IF($I16="Abierto","",$F16+$G16))</f>
        <v/>
      </c>
      <c r="K16" s="14">
        <f>IF($A16="","",SUMPRODUCT(MAX((Operaciones!$C$4:$C$203=$A16)*Operaciones!$M$4:$M$203)))</f>
        <v/>
      </c>
      <c r="L16" s="22">
        <f>IF($A16="","",IF(OR($K16=0,$J16=""),"",$J16/$K16))</f>
        <v/>
      </c>
      <c r="M16" s="22">
        <f>IF($A16="","",IF(OR($K16=0,$E16=0,$I16="Abierto"),"",$L16*365/$E16))</f>
        <v/>
      </c>
    </row>
    <row r="17">
      <c r="A17" s="18" t="n"/>
      <c r="B17" s="16">
        <f>IF($A17="","",IFERROR(INDEX(Operaciones!$B$4:$B$203,MATCH($A17,Operaciones!$C$4:$C$203,0)),""))</f>
        <v/>
      </c>
      <c r="C17" s="21">
        <f>IF($A17="","",SUMPRODUCT(MIN((Operaciones!$C$4:$C$203=$A17)*Operaciones!$A$4:$A$203+(Operaciones!$C$4:$C$203&lt;&gt;$A17)*1000000)))</f>
        <v/>
      </c>
      <c r="D17" s="21">
        <f>IF($A17="","",SUMPRODUCT(MAX((Operaciones!$C$4:$C$203=$A17)*Operaciones!$A$4:$A$203)))</f>
        <v/>
      </c>
      <c r="E17" s="15">
        <f>IF($A17="","",IFERROR($D17-$C17,""))</f>
        <v/>
      </c>
      <c r="F17" s="14">
        <f>IF($A17="","",SUMIFS(Operaciones!$K$4:$K$203,Operaciones!$C$4:$C$203,$A17,Operaciones!$N$4:$N$203,"Prima"))</f>
        <v/>
      </c>
      <c r="G17" s="14">
        <f>IF($A17="","",SUMIFS(Operaciones!$K$4:$K$203,Operaciones!$C$4:$C$203,$A17,Operaciones!$N$4:$N$203,"Acciones"))</f>
        <v/>
      </c>
      <c r="H17" s="15">
        <f>IF($A17="","",SUMIFS(Operaciones!$L$4:$L$203,Operaciones!$C$4:$C$203,$A17))</f>
        <v/>
      </c>
      <c r="I17" s="16">
        <f>IF($A17="","",IF($H17=0,"Cerrado","Abierto"))</f>
        <v/>
      </c>
      <c r="J17" s="14">
        <f>IF($A17="","",IF($I17="Abierto","",$F17+$G17))</f>
        <v/>
      </c>
      <c r="K17" s="14">
        <f>IF($A17="","",SUMPRODUCT(MAX((Operaciones!$C$4:$C$203=$A17)*Operaciones!$M$4:$M$203)))</f>
        <v/>
      </c>
      <c r="L17" s="22">
        <f>IF($A17="","",IF(OR($K17=0,$J17=""),"",$J17/$K17))</f>
        <v/>
      </c>
      <c r="M17" s="22">
        <f>IF($A17="","",IF(OR($K17=0,$E17=0,$I17="Abierto"),"",$L17*365/$E17))</f>
        <v/>
      </c>
    </row>
    <row r="18">
      <c r="A18" s="18" t="n"/>
      <c r="B18" s="16">
        <f>IF($A18="","",IFERROR(INDEX(Operaciones!$B$4:$B$203,MATCH($A18,Operaciones!$C$4:$C$203,0)),""))</f>
        <v/>
      </c>
      <c r="C18" s="21">
        <f>IF($A18="","",SUMPRODUCT(MIN((Operaciones!$C$4:$C$203=$A18)*Operaciones!$A$4:$A$203+(Operaciones!$C$4:$C$203&lt;&gt;$A18)*1000000)))</f>
        <v/>
      </c>
      <c r="D18" s="21">
        <f>IF($A18="","",SUMPRODUCT(MAX((Operaciones!$C$4:$C$203=$A18)*Operaciones!$A$4:$A$203)))</f>
        <v/>
      </c>
      <c r="E18" s="15">
        <f>IF($A18="","",IFERROR($D18-$C18,""))</f>
        <v/>
      </c>
      <c r="F18" s="14">
        <f>IF($A18="","",SUMIFS(Operaciones!$K$4:$K$203,Operaciones!$C$4:$C$203,$A18,Operaciones!$N$4:$N$203,"Prima"))</f>
        <v/>
      </c>
      <c r="G18" s="14">
        <f>IF($A18="","",SUMIFS(Operaciones!$K$4:$K$203,Operaciones!$C$4:$C$203,$A18,Operaciones!$N$4:$N$203,"Acciones"))</f>
        <v/>
      </c>
      <c r="H18" s="15">
        <f>IF($A18="","",SUMIFS(Operaciones!$L$4:$L$203,Operaciones!$C$4:$C$203,$A18))</f>
        <v/>
      </c>
      <c r="I18" s="16">
        <f>IF($A18="","",IF($H18=0,"Cerrado","Abierto"))</f>
        <v/>
      </c>
      <c r="J18" s="14">
        <f>IF($A18="","",IF($I18="Abierto","",$F18+$G18))</f>
        <v/>
      </c>
      <c r="K18" s="14">
        <f>IF($A18="","",SUMPRODUCT(MAX((Operaciones!$C$4:$C$203=$A18)*Operaciones!$M$4:$M$203)))</f>
        <v/>
      </c>
      <c r="L18" s="22">
        <f>IF($A18="","",IF(OR($K18=0,$J18=""),"",$J18/$K18))</f>
        <v/>
      </c>
      <c r="M18" s="22">
        <f>IF($A18="","",IF(OR($K18=0,$E18=0,$I18="Abierto"),"",$L18*365/$E18))</f>
        <v/>
      </c>
    </row>
    <row r="19">
      <c r="A19" s="18" t="n"/>
      <c r="B19" s="16">
        <f>IF($A19="","",IFERROR(INDEX(Operaciones!$B$4:$B$203,MATCH($A19,Operaciones!$C$4:$C$203,0)),""))</f>
        <v/>
      </c>
      <c r="C19" s="21">
        <f>IF($A19="","",SUMPRODUCT(MIN((Operaciones!$C$4:$C$203=$A19)*Operaciones!$A$4:$A$203+(Operaciones!$C$4:$C$203&lt;&gt;$A19)*1000000)))</f>
        <v/>
      </c>
      <c r="D19" s="21">
        <f>IF($A19="","",SUMPRODUCT(MAX((Operaciones!$C$4:$C$203=$A19)*Operaciones!$A$4:$A$203)))</f>
        <v/>
      </c>
      <c r="E19" s="15">
        <f>IF($A19="","",IFERROR($D19-$C19,""))</f>
        <v/>
      </c>
      <c r="F19" s="14">
        <f>IF($A19="","",SUMIFS(Operaciones!$K$4:$K$203,Operaciones!$C$4:$C$203,$A19,Operaciones!$N$4:$N$203,"Prima"))</f>
        <v/>
      </c>
      <c r="G19" s="14">
        <f>IF($A19="","",SUMIFS(Operaciones!$K$4:$K$203,Operaciones!$C$4:$C$203,$A19,Operaciones!$N$4:$N$203,"Acciones"))</f>
        <v/>
      </c>
      <c r="H19" s="15">
        <f>IF($A19="","",SUMIFS(Operaciones!$L$4:$L$203,Operaciones!$C$4:$C$203,$A19))</f>
        <v/>
      </c>
      <c r="I19" s="16">
        <f>IF($A19="","",IF($H19=0,"Cerrado","Abierto"))</f>
        <v/>
      </c>
      <c r="J19" s="14">
        <f>IF($A19="","",IF($I19="Abierto","",$F19+$G19))</f>
        <v/>
      </c>
      <c r="K19" s="14">
        <f>IF($A19="","",SUMPRODUCT(MAX((Operaciones!$C$4:$C$203=$A19)*Operaciones!$M$4:$M$203)))</f>
        <v/>
      </c>
      <c r="L19" s="22">
        <f>IF($A19="","",IF(OR($K19=0,$J19=""),"",$J19/$K19))</f>
        <v/>
      </c>
      <c r="M19" s="22">
        <f>IF($A19="","",IF(OR($K19=0,$E19=0,$I19="Abierto"),"",$L19*365/$E19))</f>
        <v/>
      </c>
    </row>
    <row r="20">
      <c r="A20" s="18" t="n"/>
      <c r="B20" s="16">
        <f>IF($A20="","",IFERROR(INDEX(Operaciones!$B$4:$B$203,MATCH($A20,Operaciones!$C$4:$C$203,0)),""))</f>
        <v/>
      </c>
      <c r="C20" s="21">
        <f>IF($A20="","",SUMPRODUCT(MIN((Operaciones!$C$4:$C$203=$A20)*Operaciones!$A$4:$A$203+(Operaciones!$C$4:$C$203&lt;&gt;$A20)*1000000)))</f>
        <v/>
      </c>
      <c r="D20" s="21">
        <f>IF($A20="","",SUMPRODUCT(MAX((Operaciones!$C$4:$C$203=$A20)*Operaciones!$A$4:$A$203)))</f>
        <v/>
      </c>
      <c r="E20" s="15">
        <f>IF($A20="","",IFERROR($D20-$C20,""))</f>
        <v/>
      </c>
      <c r="F20" s="14">
        <f>IF($A20="","",SUMIFS(Operaciones!$K$4:$K$203,Operaciones!$C$4:$C$203,$A20,Operaciones!$N$4:$N$203,"Prima"))</f>
        <v/>
      </c>
      <c r="G20" s="14">
        <f>IF($A20="","",SUMIFS(Operaciones!$K$4:$K$203,Operaciones!$C$4:$C$203,$A20,Operaciones!$N$4:$N$203,"Acciones"))</f>
        <v/>
      </c>
      <c r="H20" s="15">
        <f>IF($A20="","",SUMIFS(Operaciones!$L$4:$L$203,Operaciones!$C$4:$C$203,$A20))</f>
        <v/>
      </c>
      <c r="I20" s="16">
        <f>IF($A20="","",IF($H20=0,"Cerrado","Abierto"))</f>
        <v/>
      </c>
      <c r="J20" s="14">
        <f>IF($A20="","",IF($I20="Abierto","",$F20+$G20))</f>
        <v/>
      </c>
      <c r="K20" s="14">
        <f>IF($A20="","",SUMPRODUCT(MAX((Operaciones!$C$4:$C$203=$A20)*Operaciones!$M$4:$M$203)))</f>
        <v/>
      </c>
      <c r="L20" s="22">
        <f>IF($A20="","",IF(OR($K20=0,$J20=""),"",$J20/$K20))</f>
        <v/>
      </c>
      <c r="M20" s="22">
        <f>IF($A20="","",IF(OR($K20=0,$E20=0,$I20="Abierto"),"",$L20*365/$E20))</f>
        <v/>
      </c>
    </row>
    <row r="21">
      <c r="A21" s="18" t="n"/>
      <c r="B21" s="16">
        <f>IF($A21="","",IFERROR(INDEX(Operaciones!$B$4:$B$203,MATCH($A21,Operaciones!$C$4:$C$203,0)),""))</f>
        <v/>
      </c>
      <c r="C21" s="21">
        <f>IF($A21="","",SUMPRODUCT(MIN((Operaciones!$C$4:$C$203=$A21)*Operaciones!$A$4:$A$203+(Operaciones!$C$4:$C$203&lt;&gt;$A21)*1000000)))</f>
        <v/>
      </c>
      <c r="D21" s="21">
        <f>IF($A21="","",SUMPRODUCT(MAX((Operaciones!$C$4:$C$203=$A21)*Operaciones!$A$4:$A$203)))</f>
        <v/>
      </c>
      <c r="E21" s="15">
        <f>IF($A21="","",IFERROR($D21-$C21,""))</f>
        <v/>
      </c>
      <c r="F21" s="14">
        <f>IF($A21="","",SUMIFS(Operaciones!$K$4:$K$203,Operaciones!$C$4:$C$203,$A21,Operaciones!$N$4:$N$203,"Prima"))</f>
        <v/>
      </c>
      <c r="G21" s="14">
        <f>IF($A21="","",SUMIFS(Operaciones!$K$4:$K$203,Operaciones!$C$4:$C$203,$A21,Operaciones!$N$4:$N$203,"Acciones"))</f>
        <v/>
      </c>
      <c r="H21" s="15">
        <f>IF($A21="","",SUMIFS(Operaciones!$L$4:$L$203,Operaciones!$C$4:$C$203,$A21))</f>
        <v/>
      </c>
      <c r="I21" s="16">
        <f>IF($A21="","",IF($H21=0,"Cerrado","Abierto"))</f>
        <v/>
      </c>
      <c r="J21" s="14">
        <f>IF($A21="","",IF($I21="Abierto","",$F21+$G21))</f>
        <v/>
      </c>
      <c r="K21" s="14">
        <f>IF($A21="","",SUMPRODUCT(MAX((Operaciones!$C$4:$C$203=$A21)*Operaciones!$M$4:$M$203)))</f>
        <v/>
      </c>
      <c r="L21" s="22">
        <f>IF($A21="","",IF(OR($K21=0,$J21=""),"",$J21/$K21))</f>
        <v/>
      </c>
      <c r="M21" s="22">
        <f>IF($A21="","",IF(OR($K21=0,$E21=0,$I21="Abierto"),"",$L21*365/$E21))</f>
        <v/>
      </c>
    </row>
    <row r="22">
      <c r="A22" s="18" t="n"/>
      <c r="B22" s="16">
        <f>IF($A22="","",IFERROR(INDEX(Operaciones!$B$4:$B$203,MATCH($A22,Operaciones!$C$4:$C$203,0)),""))</f>
        <v/>
      </c>
      <c r="C22" s="21">
        <f>IF($A22="","",SUMPRODUCT(MIN((Operaciones!$C$4:$C$203=$A22)*Operaciones!$A$4:$A$203+(Operaciones!$C$4:$C$203&lt;&gt;$A22)*1000000)))</f>
        <v/>
      </c>
      <c r="D22" s="21">
        <f>IF($A22="","",SUMPRODUCT(MAX((Operaciones!$C$4:$C$203=$A22)*Operaciones!$A$4:$A$203)))</f>
        <v/>
      </c>
      <c r="E22" s="15">
        <f>IF($A22="","",IFERROR($D22-$C22,""))</f>
        <v/>
      </c>
      <c r="F22" s="14">
        <f>IF($A22="","",SUMIFS(Operaciones!$K$4:$K$203,Operaciones!$C$4:$C$203,$A22,Operaciones!$N$4:$N$203,"Prima"))</f>
        <v/>
      </c>
      <c r="G22" s="14">
        <f>IF($A22="","",SUMIFS(Operaciones!$K$4:$K$203,Operaciones!$C$4:$C$203,$A22,Operaciones!$N$4:$N$203,"Acciones"))</f>
        <v/>
      </c>
      <c r="H22" s="15">
        <f>IF($A22="","",SUMIFS(Operaciones!$L$4:$L$203,Operaciones!$C$4:$C$203,$A22))</f>
        <v/>
      </c>
      <c r="I22" s="16">
        <f>IF($A22="","",IF($H22=0,"Cerrado","Abierto"))</f>
        <v/>
      </c>
      <c r="J22" s="14">
        <f>IF($A22="","",IF($I22="Abierto","",$F22+$G22))</f>
        <v/>
      </c>
      <c r="K22" s="14">
        <f>IF($A22="","",SUMPRODUCT(MAX((Operaciones!$C$4:$C$203=$A22)*Operaciones!$M$4:$M$203)))</f>
        <v/>
      </c>
      <c r="L22" s="22">
        <f>IF($A22="","",IF(OR($K22=0,$J22=""),"",$J22/$K22))</f>
        <v/>
      </c>
      <c r="M22" s="22">
        <f>IF($A22="","",IF(OR($K22=0,$E22=0,$I22="Abierto"),"",$L22*365/$E22))</f>
        <v/>
      </c>
    </row>
    <row r="23">
      <c r="A23" s="18" t="n"/>
      <c r="B23" s="16">
        <f>IF($A23="","",IFERROR(INDEX(Operaciones!$B$4:$B$203,MATCH($A23,Operaciones!$C$4:$C$203,0)),""))</f>
        <v/>
      </c>
      <c r="C23" s="21">
        <f>IF($A23="","",SUMPRODUCT(MIN((Operaciones!$C$4:$C$203=$A23)*Operaciones!$A$4:$A$203+(Operaciones!$C$4:$C$203&lt;&gt;$A23)*1000000)))</f>
        <v/>
      </c>
      <c r="D23" s="21">
        <f>IF($A23="","",SUMPRODUCT(MAX((Operaciones!$C$4:$C$203=$A23)*Operaciones!$A$4:$A$203)))</f>
        <v/>
      </c>
      <c r="E23" s="15">
        <f>IF($A23="","",IFERROR($D23-$C23,""))</f>
        <v/>
      </c>
      <c r="F23" s="14">
        <f>IF($A23="","",SUMIFS(Operaciones!$K$4:$K$203,Operaciones!$C$4:$C$203,$A23,Operaciones!$N$4:$N$203,"Prima"))</f>
        <v/>
      </c>
      <c r="G23" s="14">
        <f>IF($A23="","",SUMIFS(Operaciones!$K$4:$K$203,Operaciones!$C$4:$C$203,$A23,Operaciones!$N$4:$N$203,"Acciones"))</f>
        <v/>
      </c>
      <c r="H23" s="15">
        <f>IF($A23="","",SUMIFS(Operaciones!$L$4:$L$203,Operaciones!$C$4:$C$203,$A23))</f>
        <v/>
      </c>
      <c r="I23" s="16">
        <f>IF($A23="","",IF($H23=0,"Cerrado","Abierto"))</f>
        <v/>
      </c>
      <c r="J23" s="14">
        <f>IF($A23="","",IF($I23="Abierto","",$F23+$G23))</f>
        <v/>
      </c>
      <c r="K23" s="14">
        <f>IF($A23="","",SUMPRODUCT(MAX((Operaciones!$C$4:$C$203=$A23)*Operaciones!$M$4:$M$203)))</f>
        <v/>
      </c>
      <c r="L23" s="22">
        <f>IF($A23="","",IF(OR($K23=0,$J23=""),"",$J23/$K23))</f>
        <v/>
      </c>
      <c r="M23" s="22">
        <f>IF($A23="","",IF(OR($K23=0,$E23=0,$I23="Abierto"),"",$L23*365/$E23))</f>
        <v/>
      </c>
    </row>
    <row r="24">
      <c r="A24" s="18" t="n"/>
      <c r="B24" s="16">
        <f>IF($A24="","",IFERROR(INDEX(Operaciones!$B$4:$B$203,MATCH($A24,Operaciones!$C$4:$C$203,0)),""))</f>
        <v/>
      </c>
      <c r="C24" s="21">
        <f>IF($A24="","",SUMPRODUCT(MIN((Operaciones!$C$4:$C$203=$A24)*Operaciones!$A$4:$A$203+(Operaciones!$C$4:$C$203&lt;&gt;$A24)*1000000)))</f>
        <v/>
      </c>
      <c r="D24" s="21">
        <f>IF($A24="","",SUMPRODUCT(MAX((Operaciones!$C$4:$C$203=$A24)*Operaciones!$A$4:$A$203)))</f>
        <v/>
      </c>
      <c r="E24" s="15">
        <f>IF($A24="","",IFERROR($D24-$C24,""))</f>
        <v/>
      </c>
      <c r="F24" s="14">
        <f>IF($A24="","",SUMIFS(Operaciones!$K$4:$K$203,Operaciones!$C$4:$C$203,$A24,Operaciones!$N$4:$N$203,"Prima"))</f>
        <v/>
      </c>
      <c r="G24" s="14">
        <f>IF($A24="","",SUMIFS(Operaciones!$K$4:$K$203,Operaciones!$C$4:$C$203,$A24,Operaciones!$N$4:$N$203,"Acciones"))</f>
        <v/>
      </c>
      <c r="H24" s="15">
        <f>IF($A24="","",SUMIFS(Operaciones!$L$4:$L$203,Operaciones!$C$4:$C$203,$A24))</f>
        <v/>
      </c>
      <c r="I24" s="16">
        <f>IF($A24="","",IF($H24=0,"Cerrado","Abierto"))</f>
        <v/>
      </c>
      <c r="J24" s="14">
        <f>IF($A24="","",IF($I24="Abierto","",$F24+$G24))</f>
        <v/>
      </c>
      <c r="K24" s="14">
        <f>IF($A24="","",SUMPRODUCT(MAX((Operaciones!$C$4:$C$203=$A24)*Operaciones!$M$4:$M$203)))</f>
        <v/>
      </c>
      <c r="L24" s="22">
        <f>IF($A24="","",IF(OR($K24=0,$J24=""),"",$J24/$K24))</f>
        <v/>
      </c>
      <c r="M24" s="22">
        <f>IF($A24="","",IF(OR($K24=0,$E24=0,$I24="Abierto"),"",$L24*365/$E24))</f>
        <v/>
      </c>
    </row>
    <row r="25">
      <c r="A25" s="18" t="n"/>
      <c r="B25" s="16">
        <f>IF($A25="","",IFERROR(INDEX(Operaciones!$B$4:$B$203,MATCH($A25,Operaciones!$C$4:$C$203,0)),""))</f>
        <v/>
      </c>
      <c r="C25" s="21">
        <f>IF($A25="","",SUMPRODUCT(MIN((Operaciones!$C$4:$C$203=$A25)*Operaciones!$A$4:$A$203+(Operaciones!$C$4:$C$203&lt;&gt;$A25)*1000000)))</f>
        <v/>
      </c>
      <c r="D25" s="21">
        <f>IF($A25="","",SUMPRODUCT(MAX((Operaciones!$C$4:$C$203=$A25)*Operaciones!$A$4:$A$203)))</f>
        <v/>
      </c>
      <c r="E25" s="15">
        <f>IF($A25="","",IFERROR($D25-$C25,""))</f>
        <v/>
      </c>
      <c r="F25" s="14">
        <f>IF($A25="","",SUMIFS(Operaciones!$K$4:$K$203,Operaciones!$C$4:$C$203,$A25,Operaciones!$N$4:$N$203,"Prima"))</f>
        <v/>
      </c>
      <c r="G25" s="14">
        <f>IF($A25="","",SUMIFS(Operaciones!$K$4:$K$203,Operaciones!$C$4:$C$203,$A25,Operaciones!$N$4:$N$203,"Acciones"))</f>
        <v/>
      </c>
      <c r="H25" s="15">
        <f>IF($A25="","",SUMIFS(Operaciones!$L$4:$L$203,Operaciones!$C$4:$C$203,$A25))</f>
        <v/>
      </c>
      <c r="I25" s="16">
        <f>IF($A25="","",IF($H25=0,"Cerrado","Abierto"))</f>
        <v/>
      </c>
      <c r="J25" s="14">
        <f>IF($A25="","",IF($I25="Abierto","",$F25+$G25))</f>
        <v/>
      </c>
      <c r="K25" s="14">
        <f>IF($A25="","",SUMPRODUCT(MAX((Operaciones!$C$4:$C$203=$A25)*Operaciones!$M$4:$M$203)))</f>
        <v/>
      </c>
      <c r="L25" s="22">
        <f>IF($A25="","",IF(OR($K25=0,$J25=""),"",$J25/$K25))</f>
        <v/>
      </c>
      <c r="M25" s="22">
        <f>IF($A25="","",IF(OR($K25=0,$E25=0,$I25="Abierto"),"",$L25*365/$E25))</f>
        <v/>
      </c>
    </row>
    <row r="26">
      <c r="A26" s="18" t="n"/>
      <c r="B26" s="16">
        <f>IF($A26="","",IFERROR(INDEX(Operaciones!$B$4:$B$203,MATCH($A26,Operaciones!$C$4:$C$203,0)),""))</f>
        <v/>
      </c>
      <c r="C26" s="21">
        <f>IF($A26="","",SUMPRODUCT(MIN((Operaciones!$C$4:$C$203=$A26)*Operaciones!$A$4:$A$203+(Operaciones!$C$4:$C$203&lt;&gt;$A26)*1000000)))</f>
        <v/>
      </c>
      <c r="D26" s="21">
        <f>IF($A26="","",SUMPRODUCT(MAX((Operaciones!$C$4:$C$203=$A26)*Operaciones!$A$4:$A$203)))</f>
        <v/>
      </c>
      <c r="E26" s="15">
        <f>IF($A26="","",IFERROR($D26-$C26,""))</f>
        <v/>
      </c>
      <c r="F26" s="14">
        <f>IF($A26="","",SUMIFS(Operaciones!$K$4:$K$203,Operaciones!$C$4:$C$203,$A26,Operaciones!$N$4:$N$203,"Prima"))</f>
        <v/>
      </c>
      <c r="G26" s="14">
        <f>IF($A26="","",SUMIFS(Operaciones!$K$4:$K$203,Operaciones!$C$4:$C$203,$A26,Operaciones!$N$4:$N$203,"Acciones"))</f>
        <v/>
      </c>
      <c r="H26" s="15">
        <f>IF($A26="","",SUMIFS(Operaciones!$L$4:$L$203,Operaciones!$C$4:$C$203,$A26))</f>
        <v/>
      </c>
      <c r="I26" s="16">
        <f>IF($A26="","",IF($H26=0,"Cerrado","Abierto"))</f>
        <v/>
      </c>
      <c r="J26" s="14">
        <f>IF($A26="","",IF($I26="Abierto","",$F26+$G26))</f>
        <v/>
      </c>
      <c r="K26" s="14">
        <f>IF($A26="","",SUMPRODUCT(MAX((Operaciones!$C$4:$C$203=$A26)*Operaciones!$M$4:$M$203)))</f>
        <v/>
      </c>
      <c r="L26" s="22">
        <f>IF($A26="","",IF(OR($K26=0,$J26=""),"",$J26/$K26))</f>
        <v/>
      </c>
      <c r="M26" s="22">
        <f>IF($A26="","",IF(OR($K26=0,$E26=0,$I26="Abierto"),"",$L26*365/$E26))</f>
        <v/>
      </c>
    </row>
    <row r="27">
      <c r="A27" s="18" t="n"/>
      <c r="B27" s="16">
        <f>IF($A27="","",IFERROR(INDEX(Operaciones!$B$4:$B$203,MATCH($A27,Operaciones!$C$4:$C$203,0)),""))</f>
        <v/>
      </c>
      <c r="C27" s="21">
        <f>IF($A27="","",SUMPRODUCT(MIN((Operaciones!$C$4:$C$203=$A27)*Operaciones!$A$4:$A$203+(Operaciones!$C$4:$C$203&lt;&gt;$A27)*1000000)))</f>
        <v/>
      </c>
      <c r="D27" s="21">
        <f>IF($A27="","",SUMPRODUCT(MAX((Operaciones!$C$4:$C$203=$A27)*Operaciones!$A$4:$A$203)))</f>
        <v/>
      </c>
      <c r="E27" s="15">
        <f>IF($A27="","",IFERROR($D27-$C27,""))</f>
        <v/>
      </c>
      <c r="F27" s="14">
        <f>IF($A27="","",SUMIFS(Operaciones!$K$4:$K$203,Operaciones!$C$4:$C$203,$A27,Operaciones!$N$4:$N$203,"Prima"))</f>
        <v/>
      </c>
      <c r="G27" s="14">
        <f>IF($A27="","",SUMIFS(Operaciones!$K$4:$K$203,Operaciones!$C$4:$C$203,$A27,Operaciones!$N$4:$N$203,"Acciones"))</f>
        <v/>
      </c>
      <c r="H27" s="15">
        <f>IF($A27="","",SUMIFS(Operaciones!$L$4:$L$203,Operaciones!$C$4:$C$203,$A27))</f>
        <v/>
      </c>
      <c r="I27" s="16">
        <f>IF($A27="","",IF($H27=0,"Cerrado","Abierto"))</f>
        <v/>
      </c>
      <c r="J27" s="14">
        <f>IF($A27="","",IF($I27="Abierto","",$F27+$G27))</f>
        <v/>
      </c>
      <c r="K27" s="14">
        <f>IF($A27="","",SUMPRODUCT(MAX((Operaciones!$C$4:$C$203=$A27)*Operaciones!$M$4:$M$203)))</f>
        <v/>
      </c>
      <c r="L27" s="22">
        <f>IF($A27="","",IF(OR($K27=0,$J27=""),"",$J27/$K27))</f>
        <v/>
      </c>
      <c r="M27" s="22">
        <f>IF($A27="","",IF(OR($K27=0,$E27=0,$I27="Abierto"),"",$L27*365/$E27))</f>
        <v/>
      </c>
    </row>
    <row r="28">
      <c r="A28" s="18" t="n"/>
      <c r="B28" s="16">
        <f>IF($A28="","",IFERROR(INDEX(Operaciones!$B$4:$B$203,MATCH($A28,Operaciones!$C$4:$C$203,0)),""))</f>
        <v/>
      </c>
      <c r="C28" s="21">
        <f>IF($A28="","",SUMPRODUCT(MIN((Operaciones!$C$4:$C$203=$A28)*Operaciones!$A$4:$A$203+(Operaciones!$C$4:$C$203&lt;&gt;$A28)*1000000)))</f>
        <v/>
      </c>
      <c r="D28" s="21">
        <f>IF($A28="","",SUMPRODUCT(MAX((Operaciones!$C$4:$C$203=$A28)*Operaciones!$A$4:$A$203)))</f>
        <v/>
      </c>
      <c r="E28" s="15">
        <f>IF($A28="","",IFERROR($D28-$C28,""))</f>
        <v/>
      </c>
      <c r="F28" s="14">
        <f>IF($A28="","",SUMIFS(Operaciones!$K$4:$K$203,Operaciones!$C$4:$C$203,$A28,Operaciones!$N$4:$N$203,"Prima"))</f>
        <v/>
      </c>
      <c r="G28" s="14">
        <f>IF($A28="","",SUMIFS(Operaciones!$K$4:$K$203,Operaciones!$C$4:$C$203,$A28,Operaciones!$N$4:$N$203,"Acciones"))</f>
        <v/>
      </c>
      <c r="H28" s="15">
        <f>IF($A28="","",SUMIFS(Operaciones!$L$4:$L$203,Operaciones!$C$4:$C$203,$A28))</f>
        <v/>
      </c>
      <c r="I28" s="16">
        <f>IF($A28="","",IF($H28=0,"Cerrado","Abierto"))</f>
        <v/>
      </c>
      <c r="J28" s="14">
        <f>IF($A28="","",IF($I28="Abierto","",$F28+$G28))</f>
        <v/>
      </c>
      <c r="K28" s="14">
        <f>IF($A28="","",SUMPRODUCT(MAX((Operaciones!$C$4:$C$203=$A28)*Operaciones!$M$4:$M$203)))</f>
        <v/>
      </c>
      <c r="L28" s="22">
        <f>IF($A28="","",IF(OR($K28=0,$J28=""),"",$J28/$K28))</f>
        <v/>
      </c>
      <c r="M28" s="22">
        <f>IF($A28="","",IF(OR($K28=0,$E28=0,$I28="Abierto"),"",$L28*365/$E28))</f>
        <v/>
      </c>
    </row>
    <row r="29">
      <c r="A29" s="18" t="n"/>
      <c r="B29" s="16">
        <f>IF($A29="","",IFERROR(INDEX(Operaciones!$B$4:$B$203,MATCH($A29,Operaciones!$C$4:$C$203,0)),""))</f>
        <v/>
      </c>
      <c r="C29" s="21">
        <f>IF($A29="","",SUMPRODUCT(MIN((Operaciones!$C$4:$C$203=$A29)*Operaciones!$A$4:$A$203+(Operaciones!$C$4:$C$203&lt;&gt;$A29)*1000000)))</f>
        <v/>
      </c>
      <c r="D29" s="21">
        <f>IF($A29="","",SUMPRODUCT(MAX((Operaciones!$C$4:$C$203=$A29)*Operaciones!$A$4:$A$203)))</f>
        <v/>
      </c>
      <c r="E29" s="15">
        <f>IF($A29="","",IFERROR($D29-$C29,""))</f>
        <v/>
      </c>
      <c r="F29" s="14">
        <f>IF($A29="","",SUMIFS(Operaciones!$K$4:$K$203,Operaciones!$C$4:$C$203,$A29,Operaciones!$N$4:$N$203,"Prima"))</f>
        <v/>
      </c>
      <c r="G29" s="14">
        <f>IF($A29="","",SUMIFS(Operaciones!$K$4:$K$203,Operaciones!$C$4:$C$203,$A29,Operaciones!$N$4:$N$203,"Acciones"))</f>
        <v/>
      </c>
      <c r="H29" s="15">
        <f>IF($A29="","",SUMIFS(Operaciones!$L$4:$L$203,Operaciones!$C$4:$C$203,$A29))</f>
        <v/>
      </c>
      <c r="I29" s="16">
        <f>IF($A29="","",IF($H29=0,"Cerrado","Abierto"))</f>
        <v/>
      </c>
      <c r="J29" s="14">
        <f>IF($A29="","",IF($I29="Abierto","",$F29+$G29))</f>
        <v/>
      </c>
      <c r="K29" s="14">
        <f>IF($A29="","",SUMPRODUCT(MAX((Operaciones!$C$4:$C$203=$A29)*Operaciones!$M$4:$M$203)))</f>
        <v/>
      </c>
      <c r="L29" s="22">
        <f>IF($A29="","",IF(OR($K29=0,$J29=""),"",$J29/$K29))</f>
        <v/>
      </c>
      <c r="M29" s="22">
        <f>IF($A29="","",IF(OR($K29=0,$E29=0,$I29="Abierto"),"",$L29*365/$E29))</f>
        <v/>
      </c>
    </row>
    <row r="30">
      <c r="A30" s="18" t="n"/>
      <c r="B30" s="16">
        <f>IF($A30="","",IFERROR(INDEX(Operaciones!$B$4:$B$203,MATCH($A30,Operaciones!$C$4:$C$203,0)),""))</f>
        <v/>
      </c>
      <c r="C30" s="21">
        <f>IF($A30="","",SUMPRODUCT(MIN((Operaciones!$C$4:$C$203=$A30)*Operaciones!$A$4:$A$203+(Operaciones!$C$4:$C$203&lt;&gt;$A30)*1000000)))</f>
        <v/>
      </c>
      <c r="D30" s="21">
        <f>IF($A30="","",SUMPRODUCT(MAX((Operaciones!$C$4:$C$203=$A30)*Operaciones!$A$4:$A$203)))</f>
        <v/>
      </c>
      <c r="E30" s="15">
        <f>IF($A30="","",IFERROR($D30-$C30,""))</f>
        <v/>
      </c>
      <c r="F30" s="14">
        <f>IF($A30="","",SUMIFS(Operaciones!$K$4:$K$203,Operaciones!$C$4:$C$203,$A30,Operaciones!$N$4:$N$203,"Prima"))</f>
        <v/>
      </c>
      <c r="G30" s="14">
        <f>IF($A30="","",SUMIFS(Operaciones!$K$4:$K$203,Operaciones!$C$4:$C$203,$A30,Operaciones!$N$4:$N$203,"Acciones"))</f>
        <v/>
      </c>
      <c r="H30" s="15">
        <f>IF($A30="","",SUMIFS(Operaciones!$L$4:$L$203,Operaciones!$C$4:$C$203,$A30))</f>
        <v/>
      </c>
      <c r="I30" s="16">
        <f>IF($A30="","",IF($H30=0,"Cerrado","Abierto"))</f>
        <v/>
      </c>
      <c r="J30" s="14">
        <f>IF($A30="","",IF($I30="Abierto","",$F30+$G30))</f>
        <v/>
      </c>
      <c r="K30" s="14">
        <f>IF($A30="","",SUMPRODUCT(MAX((Operaciones!$C$4:$C$203=$A30)*Operaciones!$M$4:$M$203)))</f>
        <v/>
      </c>
      <c r="L30" s="22">
        <f>IF($A30="","",IF(OR($K30=0,$J30=""),"",$J30/$K30))</f>
        <v/>
      </c>
      <c r="M30" s="22">
        <f>IF($A30="","",IF(OR($K30=0,$E30=0,$I30="Abierto"),"",$L30*365/$E30))</f>
        <v/>
      </c>
    </row>
    <row r="31">
      <c r="A31" s="18" t="n"/>
      <c r="B31" s="16">
        <f>IF($A31="","",IFERROR(INDEX(Operaciones!$B$4:$B$203,MATCH($A31,Operaciones!$C$4:$C$203,0)),""))</f>
        <v/>
      </c>
      <c r="C31" s="21">
        <f>IF($A31="","",SUMPRODUCT(MIN((Operaciones!$C$4:$C$203=$A31)*Operaciones!$A$4:$A$203+(Operaciones!$C$4:$C$203&lt;&gt;$A31)*1000000)))</f>
        <v/>
      </c>
      <c r="D31" s="21">
        <f>IF($A31="","",SUMPRODUCT(MAX((Operaciones!$C$4:$C$203=$A31)*Operaciones!$A$4:$A$203)))</f>
        <v/>
      </c>
      <c r="E31" s="15">
        <f>IF($A31="","",IFERROR($D31-$C31,""))</f>
        <v/>
      </c>
      <c r="F31" s="14">
        <f>IF($A31="","",SUMIFS(Operaciones!$K$4:$K$203,Operaciones!$C$4:$C$203,$A31,Operaciones!$N$4:$N$203,"Prima"))</f>
        <v/>
      </c>
      <c r="G31" s="14">
        <f>IF($A31="","",SUMIFS(Operaciones!$K$4:$K$203,Operaciones!$C$4:$C$203,$A31,Operaciones!$N$4:$N$203,"Acciones"))</f>
        <v/>
      </c>
      <c r="H31" s="15">
        <f>IF($A31="","",SUMIFS(Operaciones!$L$4:$L$203,Operaciones!$C$4:$C$203,$A31))</f>
        <v/>
      </c>
      <c r="I31" s="16">
        <f>IF($A31="","",IF($H31=0,"Cerrado","Abierto"))</f>
        <v/>
      </c>
      <c r="J31" s="14">
        <f>IF($A31="","",IF($I31="Abierto","",$F31+$G31))</f>
        <v/>
      </c>
      <c r="K31" s="14">
        <f>IF($A31="","",SUMPRODUCT(MAX((Operaciones!$C$4:$C$203=$A31)*Operaciones!$M$4:$M$203)))</f>
        <v/>
      </c>
      <c r="L31" s="22">
        <f>IF($A31="","",IF(OR($K31=0,$J31=""),"",$J31/$K31))</f>
        <v/>
      </c>
      <c r="M31" s="22">
        <f>IF($A31="","",IF(OR($K31=0,$E31=0,$I31="Abierto"),"",$L31*365/$E31))</f>
        <v/>
      </c>
    </row>
    <row r="32">
      <c r="A32" s="18" t="n"/>
      <c r="B32" s="16">
        <f>IF($A32="","",IFERROR(INDEX(Operaciones!$B$4:$B$203,MATCH($A32,Operaciones!$C$4:$C$203,0)),""))</f>
        <v/>
      </c>
      <c r="C32" s="21">
        <f>IF($A32="","",SUMPRODUCT(MIN((Operaciones!$C$4:$C$203=$A32)*Operaciones!$A$4:$A$203+(Operaciones!$C$4:$C$203&lt;&gt;$A32)*1000000)))</f>
        <v/>
      </c>
      <c r="D32" s="21">
        <f>IF($A32="","",SUMPRODUCT(MAX((Operaciones!$C$4:$C$203=$A32)*Operaciones!$A$4:$A$203)))</f>
        <v/>
      </c>
      <c r="E32" s="15">
        <f>IF($A32="","",IFERROR($D32-$C32,""))</f>
        <v/>
      </c>
      <c r="F32" s="14">
        <f>IF($A32="","",SUMIFS(Operaciones!$K$4:$K$203,Operaciones!$C$4:$C$203,$A32,Operaciones!$N$4:$N$203,"Prima"))</f>
        <v/>
      </c>
      <c r="G32" s="14">
        <f>IF($A32="","",SUMIFS(Operaciones!$K$4:$K$203,Operaciones!$C$4:$C$203,$A32,Operaciones!$N$4:$N$203,"Acciones"))</f>
        <v/>
      </c>
      <c r="H32" s="15">
        <f>IF($A32="","",SUMIFS(Operaciones!$L$4:$L$203,Operaciones!$C$4:$C$203,$A32))</f>
        <v/>
      </c>
      <c r="I32" s="16">
        <f>IF($A32="","",IF($H32=0,"Cerrado","Abierto"))</f>
        <v/>
      </c>
      <c r="J32" s="14">
        <f>IF($A32="","",IF($I32="Abierto","",$F32+$G32))</f>
        <v/>
      </c>
      <c r="K32" s="14">
        <f>IF($A32="","",SUMPRODUCT(MAX((Operaciones!$C$4:$C$203=$A32)*Operaciones!$M$4:$M$203)))</f>
        <v/>
      </c>
      <c r="L32" s="22">
        <f>IF($A32="","",IF(OR($K32=0,$J32=""),"",$J32/$K32))</f>
        <v/>
      </c>
      <c r="M32" s="22">
        <f>IF($A32="","",IF(OR($K32=0,$E32=0,$I32="Abierto"),"",$L32*365/$E32))</f>
        <v/>
      </c>
    </row>
    <row r="33">
      <c r="A33" s="18" t="n"/>
      <c r="B33" s="16">
        <f>IF($A33="","",IFERROR(INDEX(Operaciones!$B$4:$B$203,MATCH($A33,Operaciones!$C$4:$C$203,0)),""))</f>
        <v/>
      </c>
      <c r="C33" s="21">
        <f>IF($A33="","",SUMPRODUCT(MIN((Operaciones!$C$4:$C$203=$A33)*Operaciones!$A$4:$A$203+(Operaciones!$C$4:$C$203&lt;&gt;$A33)*1000000)))</f>
        <v/>
      </c>
      <c r="D33" s="21">
        <f>IF($A33="","",SUMPRODUCT(MAX((Operaciones!$C$4:$C$203=$A33)*Operaciones!$A$4:$A$203)))</f>
        <v/>
      </c>
      <c r="E33" s="15">
        <f>IF($A33="","",IFERROR($D33-$C33,""))</f>
        <v/>
      </c>
      <c r="F33" s="14">
        <f>IF($A33="","",SUMIFS(Operaciones!$K$4:$K$203,Operaciones!$C$4:$C$203,$A33,Operaciones!$N$4:$N$203,"Prima"))</f>
        <v/>
      </c>
      <c r="G33" s="14">
        <f>IF($A33="","",SUMIFS(Operaciones!$K$4:$K$203,Operaciones!$C$4:$C$203,$A33,Operaciones!$N$4:$N$203,"Acciones"))</f>
        <v/>
      </c>
      <c r="H33" s="15">
        <f>IF($A33="","",SUMIFS(Operaciones!$L$4:$L$203,Operaciones!$C$4:$C$203,$A33))</f>
        <v/>
      </c>
      <c r="I33" s="16">
        <f>IF($A33="","",IF($H33=0,"Cerrado","Abierto"))</f>
        <v/>
      </c>
      <c r="J33" s="14">
        <f>IF($A33="","",IF($I33="Abierto","",$F33+$G33))</f>
        <v/>
      </c>
      <c r="K33" s="14">
        <f>IF($A33="","",SUMPRODUCT(MAX((Operaciones!$C$4:$C$203=$A33)*Operaciones!$M$4:$M$203)))</f>
        <v/>
      </c>
      <c r="L33" s="22">
        <f>IF($A33="","",IF(OR($K33=0,$J33=""),"",$J33/$K33))</f>
        <v/>
      </c>
      <c r="M33" s="22">
        <f>IF($A33="","",IF(OR($K33=0,$E33=0,$I33="Abierto"),"",$L33*365/$E33))</f>
        <v/>
      </c>
    </row>
    <row r="35" ht="30" customHeight="1">
      <c r="A35" s="23" t="inlineStr">
        <is>
          <t>El rendimiento se calcula sobre el capital comprometido (strike × 100 × contratos de la put mayor del ciclo). Anualizar un solo ciclo sirve para comparar ciclos de duración distinta entre sí, no para proyectar un año.</t>
        </is>
      </c>
    </row>
  </sheetData>
  <mergeCells count="3">
    <mergeCell ref="A2:M2"/>
    <mergeCell ref="A1:M1"/>
    <mergeCell ref="A35:M35"/>
  </mergeCells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H35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13" customWidth="1" min="1" max="1"/>
    <col width="10" customWidth="1" min="2" max="2"/>
    <col width="14" customWidth="1" min="3" max="3"/>
    <col width="13" customWidth="1" min="4" max="4"/>
    <col width="15" customWidth="1" min="5" max="5"/>
    <col width="15" customWidth="1" min="6" max="6"/>
    <col width="13" customWidth="1" min="7" max="7"/>
    <col width="14" customWidth="1" min="8" max="8"/>
  </cols>
  <sheetData>
    <row r="1" ht="30" customHeight="1">
      <c r="A1" s="1" t="inlineStr">
        <is>
          <t>Posiciones</t>
        </is>
      </c>
    </row>
    <row r="2" ht="20" customHeight="1">
      <c r="A2" s="2" t="inlineStr">
        <is>
          <t>Escribe el ticker (columna A) y la cotización actual (columna G).</t>
        </is>
      </c>
    </row>
    <row r="3" ht="32" customHeight="1">
      <c r="A3" s="9" t="inlineStr">
        <is>
          <t>Subyacente</t>
        </is>
      </c>
      <c r="B3" s="9" t="inlineStr">
        <is>
          <t>Acciones</t>
        </is>
      </c>
      <c r="C3" s="9" t="inlineStr">
        <is>
          <t>Desembolso neto</t>
        </is>
      </c>
      <c r="D3" s="9" t="inlineStr">
        <is>
          <t>Primas cobradas</t>
        </is>
      </c>
      <c r="E3" s="9" t="inlineStr">
        <is>
          <t>Precio de coste bruto</t>
        </is>
      </c>
      <c r="F3" s="9" t="inlineStr">
        <is>
          <t>Precio de coste real</t>
        </is>
      </c>
      <c r="G3" s="9" t="inlineStr">
        <is>
          <t>Cotización actual</t>
        </is>
      </c>
      <c r="H3" s="9" t="inlineStr">
        <is>
          <t>Resultado latente</t>
        </is>
      </c>
    </row>
    <row r="4">
      <c r="A4" s="18" t="inlineStr">
        <is>
          <t>MSFT</t>
        </is>
      </c>
      <c r="B4" s="15">
        <f>IF($A4="","",SUMIFS(Operaciones!$L$4:$L$203,Operaciones!$B$4:$B$203,$A4))</f>
        <v/>
      </c>
      <c r="C4" s="14">
        <f>IF($A4="","",-SUMIFS(Operaciones!$K$4:$K$203,Operaciones!$B$4:$B$203,$A4,Operaciones!$N$4:$N$203,"Acciones"))</f>
        <v/>
      </c>
      <c r="D4" s="14">
        <f>IF($A4="","",SUMIFS(Operaciones!$K$4:$K$203,Operaciones!$B$4:$B$203,$A4,Operaciones!$N$4:$N$203,"Prima"))</f>
        <v/>
      </c>
      <c r="E4" s="14">
        <f>IF($A4="","",IF($B4=0,"",$C4/$B4))</f>
        <v/>
      </c>
      <c r="F4" s="14">
        <f>IF($A4="","",IF($B4=0,"",($C4-$D4)/$B4))</f>
        <v/>
      </c>
      <c r="G4" s="19" t="n">
        <v>39</v>
      </c>
      <c r="H4" s="14">
        <f>IF($A4="","",IF(OR($B4=0,$G4=""),"",($G4-$F4)*$B4))</f>
        <v/>
      </c>
    </row>
    <row r="5">
      <c r="A5" s="18" t="n"/>
      <c r="B5" s="15">
        <f>IF($A5="","",SUMIFS(Operaciones!$L$4:$L$203,Operaciones!$B$4:$B$203,$A5))</f>
        <v/>
      </c>
      <c r="C5" s="14">
        <f>IF($A5="","",-SUMIFS(Operaciones!$K$4:$K$203,Operaciones!$B$4:$B$203,$A5,Operaciones!$N$4:$N$203,"Acciones"))</f>
        <v/>
      </c>
      <c r="D5" s="14">
        <f>IF($A5="","",SUMIFS(Operaciones!$K$4:$K$203,Operaciones!$B$4:$B$203,$A5,Operaciones!$N$4:$N$203,"Prima"))</f>
        <v/>
      </c>
      <c r="E5" s="14">
        <f>IF($A5="","",IF($B5=0,"",$C5/$B5))</f>
        <v/>
      </c>
      <c r="F5" s="14">
        <f>IF($A5="","",IF($B5=0,"",($C5-$D5)/$B5))</f>
        <v/>
      </c>
      <c r="G5" s="19" t="n"/>
      <c r="H5" s="14">
        <f>IF($A5="","",IF(OR($B5=0,$G5=""),"",($G5-$F5)*$B5))</f>
        <v/>
      </c>
    </row>
    <row r="6">
      <c r="A6" s="18" t="n"/>
      <c r="B6" s="15">
        <f>IF($A6="","",SUMIFS(Operaciones!$L$4:$L$203,Operaciones!$B$4:$B$203,$A6))</f>
        <v/>
      </c>
      <c r="C6" s="14">
        <f>IF($A6="","",-SUMIFS(Operaciones!$K$4:$K$203,Operaciones!$B$4:$B$203,$A6,Operaciones!$N$4:$N$203,"Acciones"))</f>
        <v/>
      </c>
      <c r="D6" s="14">
        <f>IF($A6="","",SUMIFS(Operaciones!$K$4:$K$203,Operaciones!$B$4:$B$203,$A6,Operaciones!$N$4:$N$203,"Prima"))</f>
        <v/>
      </c>
      <c r="E6" s="14">
        <f>IF($A6="","",IF($B6=0,"",$C6/$B6))</f>
        <v/>
      </c>
      <c r="F6" s="14">
        <f>IF($A6="","",IF($B6=0,"",($C6-$D6)/$B6))</f>
        <v/>
      </c>
      <c r="G6" s="19" t="n"/>
      <c r="H6" s="14">
        <f>IF($A6="","",IF(OR($B6=0,$G6=""),"",($G6-$F6)*$B6))</f>
        <v/>
      </c>
    </row>
    <row r="7">
      <c r="A7" s="18" t="n"/>
      <c r="B7" s="15">
        <f>IF($A7="","",SUMIFS(Operaciones!$L$4:$L$203,Operaciones!$B$4:$B$203,$A7))</f>
        <v/>
      </c>
      <c r="C7" s="14">
        <f>IF($A7="","",-SUMIFS(Operaciones!$K$4:$K$203,Operaciones!$B$4:$B$203,$A7,Operaciones!$N$4:$N$203,"Acciones"))</f>
        <v/>
      </c>
      <c r="D7" s="14">
        <f>IF($A7="","",SUMIFS(Operaciones!$K$4:$K$203,Operaciones!$B$4:$B$203,$A7,Operaciones!$N$4:$N$203,"Prima"))</f>
        <v/>
      </c>
      <c r="E7" s="14">
        <f>IF($A7="","",IF($B7=0,"",$C7/$B7))</f>
        <v/>
      </c>
      <c r="F7" s="14">
        <f>IF($A7="","",IF($B7=0,"",($C7-$D7)/$B7))</f>
        <v/>
      </c>
      <c r="G7" s="19" t="n"/>
      <c r="H7" s="14">
        <f>IF($A7="","",IF(OR($B7=0,$G7=""),"",($G7-$F7)*$B7))</f>
        <v/>
      </c>
    </row>
    <row r="8">
      <c r="A8" s="18" t="n"/>
      <c r="B8" s="15">
        <f>IF($A8="","",SUMIFS(Operaciones!$L$4:$L$203,Operaciones!$B$4:$B$203,$A8))</f>
        <v/>
      </c>
      <c r="C8" s="14">
        <f>IF($A8="","",-SUMIFS(Operaciones!$K$4:$K$203,Operaciones!$B$4:$B$203,$A8,Operaciones!$N$4:$N$203,"Acciones"))</f>
        <v/>
      </c>
      <c r="D8" s="14">
        <f>IF($A8="","",SUMIFS(Operaciones!$K$4:$K$203,Operaciones!$B$4:$B$203,$A8,Operaciones!$N$4:$N$203,"Prima"))</f>
        <v/>
      </c>
      <c r="E8" s="14">
        <f>IF($A8="","",IF($B8=0,"",$C8/$B8))</f>
        <v/>
      </c>
      <c r="F8" s="14">
        <f>IF($A8="","",IF($B8=0,"",($C8-$D8)/$B8))</f>
        <v/>
      </c>
      <c r="G8" s="19" t="n"/>
      <c r="H8" s="14">
        <f>IF($A8="","",IF(OR($B8=0,$G8=""),"",($G8-$F8)*$B8))</f>
        <v/>
      </c>
    </row>
    <row r="9">
      <c r="A9" s="18" t="n"/>
      <c r="B9" s="15">
        <f>IF($A9="","",SUMIFS(Operaciones!$L$4:$L$203,Operaciones!$B$4:$B$203,$A9))</f>
        <v/>
      </c>
      <c r="C9" s="14">
        <f>IF($A9="","",-SUMIFS(Operaciones!$K$4:$K$203,Operaciones!$B$4:$B$203,$A9,Operaciones!$N$4:$N$203,"Acciones"))</f>
        <v/>
      </c>
      <c r="D9" s="14">
        <f>IF($A9="","",SUMIFS(Operaciones!$K$4:$K$203,Operaciones!$B$4:$B$203,$A9,Operaciones!$N$4:$N$203,"Prima"))</f>
        <v/>
      </c>
      <c r="E9" s="14">
        <f>IF($A9="","",IF($B9=0,"",$C9/$B9))</f>
        <v/>
      </c>
      <c r="F9" s="14">
        <f>IF($A9="","",IF($B9=0,"",($C9-$D9)/$B9))</f>
        <v/>
      </c>
      <c r="G9" s="19" t="n"/>
      <c r="H9" s="14">
        <f>IF($A9="","",IF(OR($B9=0,$G9=""),"",($G9-$F9)*$B9))</f>
        <v/>
      </c>
    </row>
    <row r="10">
      <c r="A10" s="18" t="n"/>
      <c r="B10" s="15">
        <f>IF($A10="","",SUMIFS(Operaciones!$L$4:$L$203,Operaciones!$B$4:$B$203,$A10))</f>
        <v/>
      </c>
      <c r="C10" s="14">
        <f>IF($A10="","",-SUMIFS(Operaciones!$K$4:$K$203,Operaciones!$B$4:$B$203,$A10,Operaciones!$N$4:$N$203,"Acciones"))</f>
        <v/>
      </c>
      <c r="D10" s="14">
        <f>IF($A10="","",SUMIFS(Operaciones!$K$4:$K$203,Operaciones!$B$4:$B$203,$A10,Operaciones!$N$4:$N$203,"Prima"))</f>
        <v/>
      </c>
      <c r="E10" s="14">
        <f>IF($A10="","",IF($B10=0,"",$C10/$B10))</f>
        <v/>
      </c>
      <c r="F10" s="14">
        <f>IF($A10="","",IF($B10=0,"",($C10-$D10)/$B10))</f>
        <v/>
      </c>
      <c r="G10" s="19" t="n"/>
      <c r="H10" s="14">
        <f>IF($A10="","",IF(OR($B10=0,$G10=""),"",($G10-$F10)*$B10))</f>
        <v/>
      </c>
    </row>
    <row r="11">
      <c r="A11" s="18" t="n"/>
      <c r="B11" s="15">
        <f>IF($A11="","",SUMIFS(Operaciones!$L$4:$L$203,Operaciones!$B$4:$B$203,$A11))</f>
        <v/>
      </c>
      <c r="C11" s="14">
        <f>IF($A11="","",-SUMIFS(Operaciones!$K$4:$K$203,Operaciones!$B$4:$B$203,$A11,Operaciones!$N$4:$N$203,"Acciones"))</f>
        <v/>
      </c>
      <c r="D11" s="14">
        <f>IF($A11="","",SUMIFS(Operaciones!$K$4:$K$203,Operaciones!$B$4:$B$203,$A11,Operaciones!$N$4:$N$203,"Prima"))</f>
        <v/>
      </c>
      <c r="E11" s="14">
        <f>IF($A11="","",IF($B11=0,"",$C11/$B11))</f>
        <v/>
      </c>
      <c r="F11" s="14">
        <f>IF($A11="","",IF($B11=0,"",($C11-$D11)/$B11))</f>
        <v/>
      </c>
      <c r="G11" s="19" t="n"/>
      <c r="H11" s="14">
        <f>IF($A11="","",IF(OR($B11=0,$G11=""),"",($G11-$F11)*$B11))</f>
        <v/>
      </c>
    </row>
    <row r="12">
      <c r="A12" s="18" t="n"/>
      <c r="B12" s="15">
        <f>IF($A12="","",SUMIFS(Operaciones!$L$4:$L$203,Operaciones!$B$4:$B$203,$A12))</f>
        <v/>
      </c>
      <c r="C12" s="14">
        <f>IF($A12="","",-SUMIFS(Operaciones!$K$4:$K$203,Operaciones!$B$4:$B$203,$A12,Operaciones!$N$4:$N$203,"Acciones"))</f>
        <v/>
      </c>
      <c r="D12" s="14">
        <f>IF($A12="","",SUMIFS(Operaciones!$K$4:$K$203,Operaciones!$B$4:$B$203,$A12,Operaciones!$N$4:$N$203,"Prima"))</f>
        <v/>
      </c>
      <c r="E12" s="14">
        <f>IF($A12="","",IF($B12=0,"",$C12/$B12))</f>
        <v/>
      </c>
      <c r="F12" s="14">
        <f>IF($A12="","",IF($B12=0,"",($C12-$D12)/$B12))</f>
        <v/>
      </c>
      <c r="G12" s="19" t="n"/>
      <c r="H12" s="14">
        <f>IF($A12="","",IF(OR($B12=0,$G12=""),"",($G12-$F12)*$B12))</f>
        <v/>
      </c>
    </row>
    <row r="13">
      <c r="A13" s="18" t="n"/>
      <c r="B13" s="15">
        <f>IF($A13="","",SUMIFS(Operaciones!$L$4:$L$203,Operaciones!$B$4:$B$203,$A13))</f>
        <v/>
      </c>
      <c r="C13" s="14">
        <f>IF($A13="","",-SUMIFS(Operaciones!$K$4:$K$203,Operaciones!$B$4:$B$203,$A13,Operaciones!$N$4:$N$203,"Acciones"))</f>
        <v/>
      </c>
      <c r="D13" s="14">
        <f>IF($A13="","",SUMIFS(Operaciones!$K$4:$K$203,Operaciones!$B$4:$B$203,$A13,Operaciones!$N$4:$N$203,"Prima"))</f>
        <v/>
      </c>
      <c r="E13" s="14">
        <f>IF($A13="","",IF($B13=0,"",$C13/$B13))</f>
        <v/>
      </c>
      <c r="F13" s="14">
        <f>IF($A13="","",IF($B13=0,"",($C13-$D13)/$B13))</f>
        <v/>
      </c>
      <c r="G13" s="19" t="n"/>
      <c r="H13" s="14">
        <f>IF($A13="","",IF(OR($B13=0,$G13=""),"",($G13-$F13)*$B13))</f>
        <v/>
      </c>
    </row>
    <row r="14">
      <c r="A14" s="18" t="n"/>
      <c r="B14" s="15">
        <f>IF($A14="","",SUMIFS(Operaciones!$L$4:$L$203,Operaciones!$B$4:$B$203,$A14))</f>
        <v/>
      </c>
      <c r="C14" s="14">
        <f>IF($A14="","",-SUMIFS(Operaciones!$K$4:$K$203,Operaciones!$B$4:$B$203,$A14,Operaciones!$N$4:$N$203,"Acciones"))</f>
        <v/>
      </c>
      <c r="D14" s="14">
        <f>IF($A14="","",SUMIFS(Operaciones!$K$4:$K$203,Operaciones!$B$4:$B$203,$A14,Operaciones!$N$4:$N$203,"Prima"))</f>
        <v/>
      </c>
      <c r="E14" s="14">
        <f>IF($A14="","",IF($B14=0,"",$C14/$B14))</f>
        <v/>
      </c>
      <c r="F14" s="14">
        <f>IF($A14="","",IF($B14=0,"",($C14-$D14)/$B14))</f>
        <v/>
      </c>
      <c r="G14" s="19" t="n"/>
      <c r="H14" s="14">
        <f>IF($A14="","",IF(OR($B14=0,$G14=""),"",($G14-$F14)*$B14))</f>
        <v/>
      </c>
    </row>
    <row r="15">
      <c r="A15" s="18" t="n"/>
      <c r="B15" s="15">
        <f>IF($A15="","",SUMIFS(Operaciones!$L$4:$L$203,Operaciones!$B$4:$B$203,$A15))</f>
        <v/>
      </c>
      <c r="C15" s="14">
        <f>IF($A15="","",-SUMIFS(Operaciones!$K$4:$K$203,Operaciones!$B$4:$B$203,$A15,Operaciones!$N$4:$N$203,"Acciones"))</f>
        <v/>
      </c>
      <c r="D15" s="14">
        <f>IF($A15="","",SUMIFS(Operaciones!$K$4:$K$203,Operaciones!$B$4:$B$203,$A15,Operaciones!$N$4:$N$203,"Prima"))</f>
        <v/>
      </c>
      <c r="E15" s="14">
        <f>IF($A15="","",IF($B15=0,"",$C15/$B15))</f>
        <v/>
      </c>
      <c r="F15" s="14">
        <f>IF($A15="","",IF($B15=0,"",($C15-$D15)/$B15))</f>
        <v/>
      </c>
      <c r="G15" s="19" t="n"/>
      <c r="H15" s="14">
        <f>IF($A15="","",IF(OR($B15=0,$G15=""),"",($G15-$F15)*$B15))</f>
        <v/>
      </c>
    </row>
    <row r="16">
      <c r="A16" s="18" t="n"/>
      <c r="B16" s="15">
        <f>IF($A16="","",SUMIFS(Operaciones!$L$4:$L$203,Operaciones!$B$4:$B$203,$A16))</f>
        <v/>
      </c>
      <c r="C16" s="14">
        <f>IF($A16="","",-SUMIFS(Operaciones!$K$4:$K$203,Operaciones!$B$4:$B$203,$A16,Operaciones!$N$4:$N$203,"Acciones"))</f>
        <v/>
      </c>
      <c r="D16" s="14">
        <f>IF($A16="","",SUMIFS(Operaciones!$K$4:$K$203,Operaciones!$B$4:$B$203,$A16,Operaciones!$N$4:$N$203,"Prima"))</f>
        <v/>
      </c>
      <c r="E16" s="14">
        <f>IF($A16="","",IF($B16=0,"",$C16/$B16))</f>
        <v/>
      </c>
      <c r="F16" s="14">
        <f>IF($A16="","",IF($B16=0,"",($C16-$D16)/$B16))</f>
        <v/>
      </c>
      <c r="G16" s="19" t="n"/>
      <c r="H16" s="14">
        <f>IF($A16="","",IF(OR($B16=0,$G16=""),"",($G16-$F16)*$B16))</f>
        <v/>
      </c>
    </row>
    <row r="17">
      <c r="A17" s="18" t="n"/>
      <c r="B17" s="15">
        <f>IF($A17="","",SUMIFS(Operaciones!$L$4:$L$203,Operaciones!$B$4:$B$203,$A17))</f>
        <v/>
      </c>
      <c r="C17" s="14">
        <f>IF($A17="","",-SUMIFS(Operaciones!$K$4:$K$203,Operaciones!$B$4:$B$203,$A17,Operaciones!$N$4:$N$203,"Acciones"))</f>
        <v/>
      </c>
      <c r="D17" s="14">
        <f>IF($A17="","",SUMIFS(Operaciones!$K$4:$K$203,Operaciones!$B$4:$B$203,$A17,Operaciones!$N$4:$N$203,"Prima"))</f>
        <v/>
      </c>
      <c r="E17" s="14">
        <f>IF($A17="","",IF($B17=0,"",$C17/$B17))</f>
        <v/>
      </c>
      <c r="F17" s="14">
        <f>IF($A17="","",IF($B17=0,"",($C17-$D17)/$B17))</f>
        <v/>
      </c>
      <c r="G17" s="19" t="n"/>
      <c r="H17" s="14">
        <f>IF($A17="","",IF(OR($B17=0,$G17=""),"",($G17-$F17)*$B17))</f>
        <v/>
      </c>
    </row>
    <row r="18">
      <c r="A18" s="18" t="n"/>
      <c r="B18" s="15">
        <f>IF($A18="","",SUMIFS(Operaciones!$L$4:$L$203,Operaciones!$B$4:$B$203,$A18))</f>
        <v/>
      </c>
      <c r="C18" s="14">
        <f>IF($A18="","",-SUMIFS(Operaciones!$K$4:$K$203,Operaciones!$B$4:$B$203,$A18,Operaciones!$N$4:$N$203,"Acciones"))</f>
        <v/>
      </c>
      <c r="D18" s="14">
        <f>IF($A18="","",SUMIFS(Operaciones!$K$4:$K$203,Operaciones!$B$4:$B$203,$A18,Operaciones!$N$4:$N$203,"Prima"))</f>
        <v/>
      </c>
      <c r="E18" s="14">
        <f>IF($A18="","",IF($B18=0,"",$C18/$B18))</f>
        <v/>
      </c>
      <c r="F18" s="14">
        <f>IF($A18="","",IF($B18=0,"",($C18-$D18)/$B18))</f>
        <v/>
      </c>
      <c r="G18" s="19" t="n"/>
      <c r="H18" s="14">
        <f>IF($A18="","",IF(OR($B18=0,$G18=""),"",($G18-$F18)*$B18))</f>
        <v/>
      </c>
    </row>
    <row r="19">
      <c r="A19" s="18" t="n"/>
      <c r="B19" s="15">
        <f>IF($A19="","",SUMIFS(Operaciones!$L$4:$L$203,Operaciones!$B$4:$B$203,$A19))</f>
        <v/>
      </c>
      <c r="C19" s="14">
        <f>IF($A19="","",-SUMIFS(Operaciones!$K$4:$K$203,Operaciones!$B$4:$B$203,$A19,Operaciones!$N$4:$N$203,"Acciones"))</f>
        <v/>
      </c>
      <c r="D19" s="14">
        <f>IF($A19="","",SUMIFS(Operaciones!$K$4:$K$203,Operaciones!$B$4:$B$203,$A19,Operaciones!$N$4:$N$203,"Prima"))</f>
        <v/>
      </c>
      <c r="E19" s="14">
        <f>IF($A19="","",IF($B19=0,"",$C19/$B19))</f>
        <v/>
      </c>
      <c r="F19" s="14">
        <f>IF($A19="","",IF($B19=0,"",($C19-$D19)/$B19))</f>
        <v/>
      </c>
      <c r="G19" s="19" t="n"/>
      <c r="H19" s="14">
        <f>IF($A19="","",IF(OR($B19=0,$G19=""),"",($G19-$F19)*$B19))</f>
        <v/>
      </c>
    </row>
    <row r="20">
      <c r="A20" s="18" t="n"/>
      <c r="B20" s="15">
        <f>IF($A20="","",SUMIFS(Operaciones!$L$4:$L$203,Operaciones!$B$4:$B$203,$A20))</f>
        <v/>
      </c>
      <c r="C20" s="14">
        <f>IF($A20="","",-SUMIFS(Operaciones!$K$4:$K$203,Operaciones!$B$4:$B$203,$A20,Operaciones!$N$4:$N$203,"Acciones"))</f>
        <v/>
      </c>
      <c r="D20" s="14">
        <f>IF($A20="","",SUMIFS(Operaciones!$K$4:$K$203,Operaciones!$B$4:$B$203,$A20,Operaciones!$N$4:$N$203,"Prima"))</f>
        <v/>
      </c>
      <c r="E20" s="14">
        <f>IF($A20="","",IF($B20=0,"",$C20/$B20))</f>
        <v/>
      </c>
      <c r="F20" s="14">
        <f>IF($A20="","",IF($B20=0,"",($C20-$D20)/$B20))</f>
        <v/>
      </c>
      <c r="G20" s="19" t="n"/>
      <c r="H20" s="14">
        <f>IF($A20="","",IF(OR($B20=0,$G20=""),"",($G20-$F20)*$B20))</f>
        <v/>
      </c>
    </row>
    <row r="21">
      <c r="A21" s="18" t="n"/>
      <c r="B21" s="15">
        <f>IF($A21="","",SUMIFS(Operaciones!$L$4:$L$203,Operaciones!$B$4:$B$203,$A21))</f>
        <v/>
      </c>
      <c r="C21" s="14">
        <f>IF($A21="","",-SUMIFS(Operaciones!$K$4:$K$203,Operaciones!$B$4:$B$203,$A21,Operaciones!$N$4:$N$203,"Acciones"))</f>
        <v/>
      </c>
      <c r="D21" s="14">
        <f>IF($A21="","",SUMIFS(Operaciones!$K$4:$K$203,Operaciones!$B$4:$B$203,$A21,Operaciones!$N$4:$N$203,"Prima"))</f>
        <v/>
      </c>
      <c r="E21" s="14">
        <f>IF($A21="","",IF($B21=0,"",$C21/$B21))</f>
        <v/>
      </c>
      <c r="F21" s="14">
        <f>IF($A21="","",IF($B21=0,"",($C21-$D21)/$B21))</f>
        <v/>
      </c>
      <c r="G21" s="19" t="n"/>
      <c r="H21" s="14">
        <f>IF($A21="","",IF(OR($B21=0,$G21=""),"",($G21-$F21)*$B21))</f>
        <v/>
      </c>
    </row>
    <row r="22">
      <c r="A22" s="18" t="n"/>
      <c r="B22" s="15">
        <f>IF($A22="","",SUMIFS(Operaciones!$L$4:$L$203,Operaciones!$B$4:$B$203,$A22))</f>
        <v/>
      </c>
      <c r="C22" s="14">
        <f>IF($A22="","",-SUMIFS(Operaciones!$K$4:$K$203,Operaciones!$B$4:$B$203,$A22,Operaciones!$N$4:$N$203,"Acciones"))</f>
        <v/>
      </c>
      <c r="D22" s="14">
        <f>IF($A22="","",SUMIFS(Operaciones!$K$4:$K$203,Operaciones!$B$4:$B$203,$A22,Operaciones!$N$4:$N$203,"Prima"))</f>
        <v/>
      </c>
      <c r="E22" s="14">
        <f>IF($A22="","",IF($B22=0,"",$C22/$B22))</f>
        <v/>
      </c>
      <c r="F22" s="14">
        <f>IF($A22="","",IF($B22=0,"",($C22-$D22)/$B22))</f>
        <v/>
      </c>
      <c r="G22" s="19" t="n"/>
      <c r="H22" s="14">
        <f>IF($A22="","",IF(OR($B22=0,$G22=""),"",($G22-$F22)*$B22))</f>
        <v/>
      </c>
    </row>
    <row r="23">
      <c r="A23" s="18" t="n"/>
      <c r="B23" s="15">
        <f>IF($A23="","",SUMIFS(Operaciones!$L$4:$L$203,Operaciones!$B$4:$B$203,$A23))</f>
        <v/>
      </c>
      <c r="C23" s="14">
        <f>IF($A23="","",-SUMIFS(Operaciones!$K$4:$K$203,Operaciones!$B$4:$B$203,$A23,Operaciones!$N$4:$N$203,"Acciones"))</f>
        <v/>
      </c>
      <c r="D23" s="14">
        <f>IF($A23="","",SUMIFS(Operaciones!$K$4:$K$203,Operaciones!$B$4:$B$203,$A23,Operaciones!$N$4:$N$203,"Prima"))</f>
        <v/>
      </c>
      <c r="E23" s="14">
        <f>IF($A23="","",IF($B23=0,"",$C23/$B23))</f>
        <v/>
      </c>
      <c r="F23" s="14">
        <f>IF($A23="","",IF($B23=0,"",($C23-$D23)/$B23))</f>
        <v/>
      </c>
      <c r="G23" s="19" t="n"/>
      <c r="H23" s="14">
        <f>IF($A23="","",IF(OR($B23=0,$G23=""),"",($G23-$F23)*$B23))</f>
        <v/>
      </c>
    </row>
    <row r="24">
      <c r="A24" s="18" t="n"/>
      <c r="B24" s="15">
        <f>IF($A24="","",SUMIFS(Operaciones!$L$4:$L$203,Operaciones!$B$4:$B$203,$A24))</f>
        <v/>
      </c>
      <c r="C24" s="14">
        <f>IF($A24="","",-SUMIFS(Operaciones!$K$4:$K$203,Operaciones!$B$4:$B$203,$A24,Operaciones!$N$4:$N$203,"Acciones"))</f>
        <v/>
      </c>
      <c r="D24" s="14">
        <f>IF($A24="","",SUMIFS(Operaciones!$K$4:$K$203,Operaciones!$B$4:$B$203,$A24,Operaciones!$N$4:$N$203,"Prima"))</f>
        <v/>
      </c>
      <c r="E24" s="14">
        <f>IF($A24="","",IF($B24=0,"",$C24/$B24))</f>
        <v/>
      </c>
      <c r="F24" s="14">
        <f>IF($A24="","",IF($B24=0,"",($C24-$D24)/$B24))</f>
        <v/>
      </c>
      <c r="G24" s="19" t="n"/>
      <c r="H24" s="14">
        <f>IF($A24="","",IF(OR($B24=0,$G24=""),"",($G24-$F24)*$B24))</f>
        <v/>
      </c>
    </row>
    <row r="25">
      <c r="A25" s="18" t="n"/>
      <c r="B25" s="15">
        <f>IF($A25="","",SUMIFS(Operaciones!$L$4:$L$203,Operaciones!$B$4:$B$203,$A25))</f>
        <v/>
      </c>
      <c r="C25" s="14">
        <f>IF($A25="","",-SUMIFS(Operaciones!$K$4:$K$203,Operaciones!$B$4:$B$203,$A25,Operaciones!$N$4:$N$203,"Acciones"))</f>
        <v/>
      </c>
      <c r="D25" s="14">
        <f>IF($A25="","",SUMIFS(Operaciones!$K$4:$K$203,Operaciones!$B$4:$B$203,$A25,Operaciones!$N$4:$N$203,"Prima"))</f>
        <v/>
      </c>
      <c r="E25" s="14">
        <f>IF($A25="","",IF($B25=0,"",$C25/$B25))</f>
        <v/>
      </c>
      <c r="F25" s="14">
        <f>IF($A25="","",IF($B25=0,"",($C25-$D25)/$B25))</f>
        <v/>
      </c>
      <c r="G25" s="19" t="n"/>
      <c r="H25" s="14">
        <f>IF($A25="","",IF(OR($B25=0,$G25=""),"",($G25-$F25)*$B25))</f>
        <v/>
      </c>
    </row>
    <row r="26">
      <c r="A26" s="18" t="n"/>
      <c r="B26" s="15">
        <f>IF($A26="","",SUMIFS(Operaciones!$L$4:$L$203,Operaciones!$B$4:$B$203,$A26))</f>
        <v/>
      </c>
      <c r="C26" s="14">
        <f>IF($A26="","",-SUMIFS(Operaciones!$K$4:$K$203,Operaciones!$B$4:$B$203,$A26,Operaciones!$N$4:$N$203,"Acciones"))</f>
        <v/>
      </c>
      <c r="D26" s="14">
        <f>IF($A26="","",SUMIFS(Operaciones!$K$4:$K$203,Operaciones!$B$4:$B$203,$A26,Operaciones!$N$4:$N$203,"Prima"))</f>
        <v/>
      </c>
      <c r="E26" s="14">
        <f>IF($A26="","",IF($B26=0,"",$C26/$B26))</f>
        <v/>
      </c>
      <c r="F26" s="14">
        <f>IF($A26="","",IF($B26=0,"",($C26-$D26)/$B26))</f>
        <v/>
      </c>
      <c r="G26" s="19" t="n"/>
      <c r="H26" s="14">
        <f>IF($A26="","",IF(OR($B26=0,$G26=""),"",($G26-$F26)*$B26))</f>
        <v/>
      </c>
    </row>
    <row r="27">
      <c r="A27" s="18" t="n"/>
      <c r="B27" s="15">
        <f>IF($A27="","",SUMIFS(Operaciones!$L$4:$L$203,Operaciones!$B$4:$B$203,$A27))</f>
        <v/>
      </c>
      <c r="C27" s="14">
        <f>IF($A27="","",-SUMIFS(Operaciones!$K$4:$K$203,Operaciones!$B$4:$B$203,$A27,Operaciones!$N$4:$N$203,"Acciones"))</f>
        <v/>
      </c>
      <c r="D27" s="14">
        <f>IF($A27="","",SUMIFS(Operaciones!$K$4:$K$203,Operaciones!$B$4:$B$203,$A27,Operaciones!$N$4:$N$203,"Prima"))</f>
        <v/>
      </c>
      <c r="E27" s="14">
        <f>IF($A27="","",IF($B27=0,"",$C27/$B27))</f>
        <v/>
      </c>
      <c r="F27" s="14">
        <f>IF($A27="","",IF($B27=0,"",($C27-$D27)/$B27))</f>
        <v/>
      </c>
      <c r="G27" s="19" t="n"/>
      <c r="H27" s="14">
        <f>IF($A27="","",IF(OR($B27=0,$G27=""),"",($G27-$F27)*$B27))</f>
        <v/>
      </c>
    </row>
    <row r="28">
      <c r="A28" s="18" t="n"/>
      <c r="B28" s="15">
        <f>IF($A28="","",SUMIFS(Operaciones!$L$4:$L$203,Operaciones!$B$4:$B$203,$A28))</f>
        <v/>
      </c>
      <c r="C28" s="14">
        <f>IF($A28="","",-SUMIFS(Operaciones!$K$4:$K$203,Operaciones!$B$4:$B$203,$A28,Operaciones!$N$4:$N$203,"Acciones"))</f>
        <v/>
      </c>
      <c r="D28" s="14">
        <f>IF($A28="","",SUMIFS(Operaciones!$K$4:$K$203,Operaciones!$B$4:$B$203,$A28,Operaciones!$N$4:$N$203,"Prima"))</f>
        <v/>
      </c>
      <c r="E28" s="14">
        <f>IF($A28="","",IF($B28=0,"",$C28/$B28))</f>
        <v/>
      </c>
      <c r="F28" s="14">
        <f>IF($A28="","",IF($B28=0,"",($C28-$D28)/$B28))</f>
        <v/>
      </c>
      <c r="G28" s="19" t="n"/>
      <c r="H28" s="14">
        <f>IF($A28="","",IF(OR($B28=0,$G28=""),"",($G28-$F28)*$B28))</f>
        <v/>
      </c>
    </row>
    <row r="29">
      <c r="A29" s="18" t="n"/>
      <c r="B29" s="15">
        <f>IF($A29="","",SUMIFS(Operaciones!$L$4:$L$203,Operaciones!$B$4:$B$203,$A29))</f>
        <v/>
      </c>
      <c r="C29" s="14">
        <f>IF($A29="","",-SUMIFS(Operaciones!$K$4:$K$203,Operaciones!$B$4:$B$203,$A29,Operaciones!$N$4:$N$203,"Acciones"))</f>
        <v/>
      </c>
      <c r="D29" s="14">
        <f>IF($A29="","",SUMIFS(Operaciones!$K$4:$K$203,Operaciones!$B$4:$B$203,$A29,Operaciones!$N$4:$N$203,"Prima"))</f>
        <v/>
      </c>
      <c r="E29" s="14">
        <f>IF($A29="","",IF($B29=0,"",$C29/$B29))</f>
        <v/>
      </c>
      <c r="F29" s="14">
        <f>IF($A29="","",IF($B29=0,"",($C29-$D29)/$B29))</f>
        <v/>
      </c>
      <c r="G29" s="19" t="n"/>
      <c r="H29" s="14">
        <f>IF($A29="","",IF(OR($B29=0,$G29=""),"",($G29-$F29)*$B29))</f>
        <v/>
      </c>
    </row>
    <row r="30">
      <c r="A30" s="18" t="n"/>
      <c r="B30" s="15">
        <f>IF($A30="","",SUMIFS(Operaciones!$L$4:$L$203,Operaciones!$B$4:$B$203,$A30))</f>
        <v/>
      </c>
      <c r="C30" s="14">
        <f>IF($A30="","",-SUMIFS(Operaciones!$K$4:$K$203,Operaciones!$B$4:$B$203,$A30,Operaciones!$N$4:$N$203,"Acciones"))</f>
        <v/>
      </c>
      <c r="D30" s="14">
        <f>IF($A30="","",SUMIFS(Operaciones!$K$4:$K$203,Operaciones!$B$4:$B$203,$A30,Operaciones!$N$4:$N$203,"Prima"))</f>
        <v/>
      </c>
      <c r="E30" s="14">
        <f>IF($A30="","",IF($B30=0,"",$C30/$B30))</f>
        <v/>
      </c>
      <c r="F30" s="14">
        <f>IF($A30="","",IF($B30=0,"",($C30-$D30)/$B30))</f>
        <v/>
      </c>
      <c r="G30" s="19" t="n"/>
      <c r="H30" s="14">
        <f>IF($A30="","",IF(OR($B30=0,$G30=""),"",($G30-$F30)*$B30))</f>
        <v/>
      </c>
    </row>
    <row r="31">
      <c r="A31" s="18" t="n"/>
      <c r="B31" s="15">
        <f>IF($A31="","",SUMIFS(Operaciones!$L$4:$L$203,Operaciones!$B$4:$B$203,$A31))</f>
        <v/>
      </c>
      <c r="C31" s="14">
        <f>IF($A31="","",-SUMIFS(Operaciones!$K$4:$K$203,Operaciones!$B$4:$B$203,$A31,Operaciones!$N$4:$N$203,"Acciones"))</f>
        <v/>
      </c>
      <c r="D31" s="14">
        <f>IF($A31="","",SUMIFS(Operaciones!$K$4:$K$203,Operaciones!$B$4:$B$203,$A31,Operaciones!$N$4:$N$203,"Prima"))</f>
        <v/>
      </c>
      <c r="E31" s="14">
        <f>IF($A31="","",IF($B31=0,"",$C31/$B31))</f>
        <v/>
      </c>
      <c r="F31" s="14">
        <f>IF($A31="","",IF($B31=0,"",($C31-$D31)/$B31))</f>
        <v/>
      </c>
      <c r="G31" s="19" t="n"/>
      <c r="H31" s="14">
        <f>IF($A31="","",IF(OR($B31=0,$G31=""),"",($G31-$F31)*$B31))</f>
        <v/>
      </c>
    </row>
    <row r="32">
      <c r="A32" s="18" t="n"/>
      <c r="B32" s="15">
        <f>IF($A32="","",SUMIFS(Operaciones!$L$4:$L$203,Operaciones!$B$4:$B$203,$A32))</f>
        <v/>
      </c>
      <c r="C32" s="14">
        <f>IF($A32="","",-SUMIFS(Operaciones!$K$4:$K$203,Operaciones!$B$4:$B$203,$A32,Operaciones!$N$4:$N$203,"Acciones"))</f>
        <v/>
      </c>
      <c r="D32" s="14">
        <f>IF($A32="","",SUMIFS(Operaciones!$K$4:$K$203,Operaciones!$B$4:$B$203,$A32,Operaciones!$N$4:$N$203,"Prima"))</f>
        <v/>
      </c>
      <c r="E32" s="14">
        <f>IF($A32="","",IF($B32=0,"",$C32/$B32))</f>
        <v/>
      </c>
      <c r="F32" s="14">
        <f>IF($A32="","",IF($B32=0,"",($C32-$D32)/$B32))</f>
        <v/>
      </c>
      <c r="G32" s="19" t="n"/>
      <c r="H32" s="14">
        <f>IF($A32="","",IF(OR($B32=0,$G32=""),"",($G32-$F32)*$B32))</f>
        <v/>
      </c>
    </row>
    <row r="33">
      <c r="A33" s="18" t="n"/>
      <c r="B33" s="15">
        <f>IF($A33="","",SUMIFS(Operaciones!$L$4:$L$203,Operaciones!$B$4:$B$203,$A33))</f>
        <v/>
      </c>
      <c r="C33" s="14">
        <f>IF($A33="","",-SUMIFS(Operaciones!$K$4:$K$203,Operaciones!$B$4:$B$203,$A33,Operaciones!$N$4:$N$203,"Acciones"))</f>
        <v/>
      </c>
      <c r="D33" s="14">
        <f>IF($A33="","",SUMIFS(Operaciones!$K$4:$K$203,Operaciones!$B$4:$B$203,$A33,Operaciones!$N$4:$N$203,"Prima"))</f>
        <v/>
      </c>
      <c r="E33" s="14">
        <f>IF($A33="","",IF($B33=0,"",$C33/$B33))</f>
        <v/>
      </c>
      <c r="F33" s="14">
        <f>IF($A33="","",IF($B33=0,"",($C33-$D33)/$B33))</f>
        <v/>
      </c>
      <c r="G33" s="19" t="n"/>
      <c r="H33" s="14">
        <f>IF($A33="","",IF(OR($B33=0,$G33=""),"",($G33-$F33)*$B33))</f>
        <v/>
      </c>
    </row>
    <row r="35" ht="30" customHeight="1">
      <c r="A35" s="23" t="inlineStr">
        <is>
          <t>El precio de coste real descuenta TODAS las primas cobradas sobre ese subyacente. Es el número que necesitas para saber por encima de qué precio vendes sin perder — y el que no aparece en ninguna pantalla del bróker, que registra la opción y la acción por separado.</t>
        </is>
      </c>
    </row>
  </sheetData>
  <mergeCells count="3">
    <mergeCell ref="A35:H35"/>
    <mergeCell ref="A2:H2"/>
    <mergeCell ref="A1:H1"/>
  </mergeCells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D28"/>
  <sheetViews>
    <sheetView workbookViewId="0">
      <selection activeCell="A1" sqref="A1"/>
    </sheetView>
  </sheetViews>
  <sheetFormatPr baseColWidth="8" defaultRowHeight="15"/>
  <cols>
    <col width="30" customWidth="1" min="1" max="1"/>
    <col width="16" customWidth="1" min="2" max="2"/>
    <col width="6" customWidth="1" min="3" max="3"/>
    <col width="16" customWidth="1" min="4" max="4"/>
  </cols>
  <sheetData>
    <row r="1" ht="30" customHeight="1">
      <c r="A1" s="1" t="inlineStr">
        <is>
          <t>Resumen</t>
        </is>
      </c>
    </row>
    <row r="2" ht="20" customHeight="1">
      <c r="A2" s="2" t="inlineStr">
        <is>
          <t>Indica el año en la celda amarilla. El resto se calcula.</t>
        </is>
      </c>
    </row>
    <row r="4">
      <c r="A4" s="24" t="inlineStr">
        <is>
          <t>Año</t>
        </is>
      </c>
      <c r="B4" s="25" t="n">
        <v>2026</v>
      </c>
    </row>
    <row r="6">
      <c r="A6" s="5" t="inlineStr">
        <is>
          <t>TOTALES</t>
        </is>
      </c>
    </row>
    <row r="7">
      <c r="A7" s="26" t="inlineStr">
        <is>
          <t>Primas cobradas (netas)</t>
        </is>
      </c>
      <c r="B7" s="14">
        <f>SUMIFS(Operaciones!$K$4:$K$203,Operaciones!$N$4:$N$203,"Prima")</f>
        <v/>
      </c>
    </row>
    <row r="8">
      <c r="A8" s="26" t="inlineStr">
        <is>
          <t>Resultado de ciclos cerrados</t>
        </is>
      </c>
      <c r="B8" s="14">
        <f>SUMIFS(Ciclos!$J$4:$J$33,Ciclos!$I$4:$I$33,"Cerrado")</f>
        <v/>
      </c>
    </row>
    <row r="9">
      <c r="A9" s="26" t="inlineStr">
        <is>
          <t>Ciclos cerrados</t>
        </is>
      </c>
      <c r="B9" s="15">
        <f>COUNTIFS(Ciclos!$I$4:$I$33,"Cerrado")</f>
        <v/>
      </c>
    </row>
    <row r="10">
      <c r="A10" s="26" t="inlineStr">
        <is>
          <t>Ciclos abiertos</t>
        </is>
      </c>
      <c r="B10" s="15">
        <f>COUNTIFS(Ciclos!$I$4:$I$33,"Abierto")</f>
        <v/>
      </c>
    </row>
    <row r="11">
      <c r="A11" s="26" t="inlineStr">
        <is>
          <t>Capital comprometido ahora</t>
        </is>
      </c>
      <c r="B11" s="14">
        <f>SUMIFS(Ciclos!$K$4:$K$33,Ciclos!$I$4:$I$33,"Abierto")</f>
        <v/>
      </c>
    </row>
    <row r="13">
      <c r="A13" s="5" t="inlineStr">
        <is>
          <t>PRIMAS POR MES</t>
        </is>
      </c>
    </row>
    <row r="14">
      <c r="A14" s="26" t="inlineStr">
        <is>
          <t>Enero</t>
        </is>
      </c>
      <c r="B14" s="14">
        <f>SUMIFS(Operaciones!$K$4:$K$203,Operaciones!$N$4:$N$203,"Prima",Operaciones!$A$4:$A$203,"&gt;="&amp;DATE($B$4,1,1),Operaciones!$A$4:$A$203,"&lt;"&amp;DATE($B$4,2,1))</f>
        <v/>
      </c>
    </row>
    <row r="15">
      <c r="A15" s="26" t="inlineStr">
        <is>
          <t>Febrero</t>
        </is>
      </c>
      <c r="B15" s="14">
        <f>SUMIFS(Operaciones!$K$4:$K$203,Operaciones!$N$4:$N$203,"Prima",Operaciones!$A$4:$A$203,"&gt;="&amp;DATE($B$4,2,1),Operaciones!$A$4:$A$203,"&lt;"&amp;DATE($B$4,3,1))</f>
        <v/>
      </c>
    </row>
    <row r="16">
      <c r="A16" s="26" t="inlineStr">
        <is>
          <t>Marzo</t>
        </is>
      </c>
      <c r="B16" s="14">
        <f>SUMIFS(Operaciones!$K$4:$K$203,Operaciones!$N$4:$N$203,"Prima",Operaciones!$A$4:$A$203,"&gt;="&amp;DATE($B$4,3,1),Operaciones!$A$4:$A$203,"&lt;"&amp;DATE($B$4,4,1))</f>
        <v/>
      </c>
    </row>
    <row r="17">
      <c r="A17" s="26" t="inlineStr">
        <is>
          <t>Abril</t>
        </is>
      </c>
      <c r="B17" s="14">
        <f>SUMIFS(Operaciones!$K$4:$K$203,Operaciones!$N$4:$N$203,"Prima",Operaciones!$A$4:$A$203,"&gt;="&amp;DATE($B$4,4,1),Operaciones!$A$4:$A$203,"&lt;"&amp;DATE($B$4,5,1))</f>
        <v/>
      </c>
    </row>
    <row r="18">
      <c r="A18" s="26" t="inlineStr">
        <is>
          <t>Mayo</t>
        </is>
      </c>
      <c r="B18" s="14">
        <f>SUMIFS(Operaciones!$K$4:$K$203,Operaciones!$N$4:$N$203,"Prima",Operaciones!$A$4:$A$203,"&gt;="&amp;DATE($B$4,5,1),Operaciones!$A$4:$A$203,"&lt;"&amp;DATE($B$4,6,1))</f>
        <v/>
      </c>
    </row>
    <row r="19">
      <c r="A19" s="26" t="inlineStr">
        <is>
          <t>Junio</t>
        </is>
      </c>
      <c r="B19" s="14">
        <f>SUMIFS(Operaciones!$K$4:$K$203,Operaciones!$N$4:$N$203,"Prima",Operaciones!$A$4:$A$203,"&gt;="&amp;DATE($B$4,6,1),Operaciones!$A$4:$A$203,"&lt;"&amp;DATE($B$4,7,1))</f>
        <v/>
      </c>
    </row>
    <row r="20">
      <c r="A20" s="26" t="inlineStr">
        <is>
          <t>Julio</t>
        </is>
      </c>
      <c r="B20" s="14">
        <f>SUMIFS(Operaciones!$K$4:$K$203,Operaciones!$N$4:$N$203,"Prima",Operaciones!$A$4:$A$203,"&gt;="&amp;DATE($B$4,7,1),Operaciones!$A$4:$A$203,"&lt;"&amp;DATE($B$4,8,1))</f>
        <v/>
      </c>
    </row>
    <row r="21">
      <c r="A21" s="26" t="inlineStr">
        <is>
          <t>Agosto</t>
        </is>
      </c>
      <c r="B21" s="14">
        <f>SUMIFS(Operaciones!$K$4:$K$203,Operaciones!$N$4:$N$203,"Prima",Operaciones!$A$4:$A$203,"&gt;="&amp;DATE($B$4,8,1),Operaciones!$A$4:$A$203,"&lt;"&amp;DATE($B$4,9,1))</f>
        <v/>
      </c>
    </row>
    <row r="22">
      <c r="A22" s="26" t="inlineStr">
        <is>
          <t>Septiembre</t>
        </is>
      </c>
      <c r="B22" s="14">
        <f>SUMIFS(Operaciones!$K$4:$K$203,Operaciones!$N$4:$N$203,"Prima",Operaciones!$A$4:$A$203,"&gt;="&amp;DATE($B$4,9,1),Operaciones!$A$4:$A$203,"&lt;"&amp;DATE($B$4,10,1))</f>
        <v/>
      </c>
    </row>
    <row r="23">
      <c r="A23" s="26" t="inlineStr">
        <is>
          <t>Octubre</t>
        </is>
      </c>
      <c r="B23" s="14">
        <f>SUMIFS(Operaciones!$K$4:$K$203,Operaciones!$N$4:$N$203,"Prima",Operaciones!$A$4:$A$203,"&gt;="&amp;DATE($B$4,10,1),Operaciones!$A$4:$A$203,"&lt;"&amp;DATE($B$4,11,1))</f>
        <v/>
      </c>
    </row>
    <row r="24">
      <c r="A24" s="26" t="inlineStr">
        <is>
          <t>Noviembre</t>
        </is>
      </c>
      <c r="B24" s="14">
        <f>SUMIFS(Operaciones!$K$4:$K$203,Operaciones!$N$4:$N$203,"Prima",Operaciones!$A$4:$A$203,"&gt;="&amp;DATE($B$4,11,1),Operaciones!$A$4:$A$203,"&lt;"&amp;DATE($B$4,12,1))</f>
        <v/>
      </c>
    </row>
    <row r="25">
      <c r="A25" s="26" t="inlineStr">
        <is>
          <t>Diciembre</t>
        </is>
      </c>
      <c r="B25" s="14">
        <f>SUMIFS(Operaciones!$K$4:$K$203,Operaciones!$N$4:$N$203,"Prima",Operaciones!$A$4:$A$203,"&gt;="&amp;DATE($B$4,12,1),Operaciones!$A$4:$A$203,"&lt;"&amp;DATE($B$4,13,1))</f>
        <v/>
      </c>
    </row>
    <row r="26">
      <c r="A26" s="27" t="inlineStr">
        <is>
          <t>Total del año</t>
        </is>
      </c>
      <c r="B26" s="28">
        <f>SUM($B$14:$B$25)</f>
        <v/>
      </c>
    </row>
    <row r="28">
      <c r="A28" s="29" t="inlineStr">
        <is>
          <t>Las primas se imputan al mes en que se cobraron, no al del vencimiento.</t>
        </is>
      </c>
    </row>
  </sheetData>
  <mergeCells count="3">
    <mergeCell ref="A1:D1"/>
    <mergeCell ref="A28:D28"/>
    <mergeCell ref="A2:D2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2026-08-10T05:49:19Z</dcterms:created>
  <dcterms:modified xsi:type="dcterms:W3CDTF">2026-08-10T05:49:20Z</dcterms:modified>
</cp:coreProperties>
</file>